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14655" windowHeight="8130" activeTab="3"/>
  </bookViews>
  <sheets>
    <sheet name="ULANGAN I" sheetId="1" r:id="rId1"/>
    <sheet name="ULANGAN II" sheetId="2" r:id="rId2"/>
    <sheet name="ULANGAN III" sheetId="3" r:id="rId3"/>
    <sheet name="COUNT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J65" i="3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25"/>
  <c r="J5" i="4" s="1"/>
  <c r="I25" i="3"/>
  <c r="I5" i="4" s="1"/>
  <c r="H25" i="3"/>
  <c r="H5" i="4" s="1"/>
  <c r="G25" i="3"/>
  <c r="G5" i="4" s="1"/>
  <c r="F25" i="3"/>
  <c r="F5" i="4" s="1"/>
  <c r="E25" i="3"/>
  <c r="E5" i="4" s="1"/>
  <c r="D25" i="3"/>
  <c r="D5" i="4" s="1"/>
  <c r="C25" i="3"/>
  <c r="C5" i="4" s="1"/>
  <c r="B25" i="3"/>
  <c r="B5" i="4" s="1"/>
  <c r="J24" i="3"/>
  <c r="I24"/>
  <c r="H24"/>
  <c r="G24"/>
  <c r="F24"/>
  <c r="E24"/>
  <c r="D24"/>
  <c r="C24"/>
  <c r="B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L24" s="1"/>
  <c r="K4"/>
  <c r="K25" s="1"/>
  <c r="J65" i="2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25"/>
  <c r="J4" i="4" s="1"/>
  <c r="I25" i="2"/>
  <c r="I4" i="4" s="1"/>
  <c r="H25" i="2"/>
  <c r="H4" i="4" s="1"/>
  <c r="G25" i="2"/>
  <c r="G4" i="4" s="1"/>
  <c r="F25" i="2"/>
  <c r="F4" i="4" s="1"/>
  <c r="E25" i="2"/>
  <c r="E4" i="4" s="1"/>
  <c r="D25" i="2"/>
  <c r="D4" i="4" s="1"/>
  <c r="C25" i="2"/>
  <c r="C4" i="4" s="1"/>
  <c r="B25" i="2"/>
  <c r="B4" i="4" s="1"/>
  <c r="J24" i="2"/>
  <c r="I24"/>
  <c r="H24"/>
  <c r="G24"/>
  <c r="F24"/>
  <c r="E24"/>
  <c r="D24"/>
  <c r="C24"/>
  <c r="B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K25" s="1"/>
  <c r="J65" i="1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25"/>
  <c r="J3" i="4" s="1"/>
  <c r="I25" i="1"/>
  <c r="I3" i="4" s="1"/>
  <c r="H25" i="1"/>
  <c r="H3" i="4" s="1"/>
  <c r="G25" i="1"/>
  <c r="G3" i="4" s="1"/>
  <c r="F25" i="1"/>
  <c r="F3" i="4" s="1"/>
  <c r="E25" i="1"/>
  <c r="E3" i="4" s="1"/>
  <c r="D25" i="1"/>
  <c r="D3" i="4" s="1"/>
  <c r="C25" i="1"/>
  <c r="C3" i="4" s="1"/>
  <c r="B25" i="1"/>
  <c r="B3" i="4" s="1"/>
  <c r="J24" i="1"/>
  <c r="I24"/>
  <c r="H24"/>
  <c r="G24"/>
  <c r="F24"/>
  <c r="E24"/>
  <c r="D24"/>
  <c r="C24"/>
  <c r="B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L9"/>
  <c r="K9"/>
  <c r="L8"/>
  <c r="K8"/>
  <c r="L7"/>
  <c r="K7"/>
  <c r="L6"/>
  <c r="K6"/>
  <c r="L5"/>
  <c r="K5"/>
  <c r="L4"/>
  <c r="K4"/>
  <c r="C67" i="2" l="1"/>
  <c r="C13" i="4" s="1"/>
  <c r="D22" s="1"/>
  <c r="J7"/>
  <c r="I7"/>
  <c r="H7"/>
  <c r="G7"/>
  <c r="F7"/>
  <c r="E7"/>
  <c r="D7"/>
  <c r="K4"/>
  <c r="C7"/>
  <c r="C67" i="3"/>
  <c r="C14" i="4" s="1"/>
  <c r="E22" s="1"/>
  <c r="K5"/>
  <c r="B7"/>
  <c r="K65" i="3"/>
  <c r="L64"/>
  <c r="K63"/>
  <c r="L62"/>
  <c r="K61"/>
  <c r="L60"/>
  <c r="K59"/>
  <c r="L58"/>
  <c r="K57"/>
  <c r="L56"/>
  <c r="K55"/>
  <c r="L54"/>
  <c r="K53"/>
  <c r="L52"/>
  <c r="K51"/>
  <c r="L50"/>
  <c r="K49"/>
  <c r="L48"/>
  <c r="J66"/>
  <c r="I67"/>
  <c r="I14" i="4" s="1"/>
  <c r="H66" i="3"/>
  <c r="G67"/>
  <c r="G14" i="4" s="1"/>
  <c r="E27" s="1"/>
  <c r="F66" i="3"/>
  <c r="E67"/>
  <c r="E14" i="4" s="1"/>
  <c r="D66" i="3"/>
  <c r="K47"/>
  <c r="B66"/>
  <c r="K65" i="2"/>
  <c r="L64"/>
  <c r="K63"/>
  <c r="L62"/>
  <c r="K61"/>
  <c r="L60"/>
  <c r="K59"/>
  <c r="L58"/>
  <c r="K57"/>
  <c r="L56"/>
  <c r="K55"/>
  <c r="L54"/>
  <c r="K53"/>
  <c r="L52"/>
  <c r="L25"/>
  <c r="L51"/>
  <c r="K51"/>
  <c r="L50"/>
  <c r="L49"/>
  <c r="K49"/>
  <c r="L48"/>
  <c r="J66"/>
  <c r="I67"/>
  <c r="I13" i="4" s="1"/>
  <c r="D30" s="1"/>
  <c r="H66" i="2"/>
  <c r="G67"/>
  <c r="G13" i="4" s="1"/>
  <c r="D27" s="1"/>
  <c r="F66" i="2"/>
  <c r="E67"/>
  <c r="E13" i="4" s="1"/>
  <c r="D25" s="1"/>
  <c r="D66" i="2"/>
  <c r="L47"/>
  <c r="B66"/>
  <c r="K47"/>
  <c r="L24"/>
  <c r="K65" i="1"/>
  <c r="K63"/>
  <c r="L62"/>
  <c r="L60"/>
  <c r="L58"/>
  <c r="L56"/>
  <c r="L54"/>
  <c r="L52"/>
  <c r="L50"/>
  <c r="K25"/>
  <c r="L48"/>
  <c r="J66"/>
  <c r="I67"/>
  <c r="I12" i="4" s="1"/>
  <c r="C30" s="1"/>
  <c r="H66" i="1"/>
  <c r="G67"/>
  <c r="G12" i="4" s="1"/>
  <c r="C27" s="1"/>
  <c r="F66" i="1"/>
  <c r="E67"/>
  <c r="E12" i="4" s="1"/>
  <c r="C25" s="1"/>
  <c r="D66" i="1"/>
  <c r="L24"/>
  <c r="C67"/>
  <c r="C12" i="4" s="1"/>
  <c r="C15" s="1"/>
  <c r="L21" s="1"/>
  <c r="B66" i="1"/>
  <c r="C6" i="4"/>
  <c r="E6"/>
  <c r="G6"/>
  <c r="I6"/>
  <c r="K3"/>
  <c r="B6"/>
  <c r="D6"/>
  <c r="F6"/>
  <c r="H6"/>
  <c r="J6"/>
  <c r="K24" i="3"/>
  <c r="L25"/>
  <c r="K46"/>
  <c r="L47"/>
  <c r="K48"/>
  <c r="L49"/>
  <c r="K50"/>
  <c r="L51"/>
  <c r="K52"/>
  <c r="L53"/>
  <c r="K54"/>
  <c r="L55"/>
  <c r="K56"/>
  <c r="L57"/>
  <c r="K58"/>
  <c r="L59"/>
  <c r="K60"/>
  <c r="L61"/>
  <c r="K62"/>
  <c r="L63"/>
  <c r="K64"/>
  <c r="L65"/>
  <c r="C66"/>
  <c r="E66"/>
  <c r="G66"/>
  <c r="I66"/>
  <c r="B67"/>
  <c r="B14" i="4" s="1"/>
  <c r="D67" i="3"/>
  <c r="D14" i="4" s="1"/>
  <c r="E23" s="1"/>
  <c r="F67" i="3"/>
  <c r="F14" i="4" s="1"/>
  <c r="E26" s="1"/>
  <c r="H67" i="3"/>
  <c r="H14" i="4" s="1"/>
  <c r="E29" s="1"/>
  <c r="J67" i="3"/>
  <c r="J14" i="4" s="1"/>
  <c r="E31" s="1"/>
  <c r="L46" i="3"/>
  <c r="K24" i="2"/>
  <c r="K46"/>
  <c r="K48"/>
  <c r="K50"/>
  <c r="K52"/>
  <c r="L53"/>
  <c r="K54"/>
  <c r="L55"/>
  <c r="K56"/>
  <c r="L57"/>
  <c r="K58"/>
  <c r="L59"/>
  <c r="K60"/>
  <c r="L61"/>
  <c r="K62"/>
  <c r="L63"/>
  <c r="K64"/>
  <c r="L65"/>
  <c r="C66"/>
  <c r="E66"/>
  <c r="G66"/>
  <c r="I66"/>
  <c r="B67"/>
  <c r="B13" i="4" s="1"/>
  <c r="D21" s="1"/>
  <c r="D67" i="2"/>
  <c r="D13" i="4" s="1"/>
  <c r="D23" s="1"/>
  <c r="F67" i="2"/>
  <c r="F13" i="4" s="1"/>
  <c r="D26" s="1"/>
  <c r="H67" i="2"/>
  <c r="H13" i="4" s="1"/>
  <c r="D29" s="1"/>
  <c r="J67" i="2"/>
  <c r="J13" i="4" s="1"/>
  <c r="D31" s="1"/>
  <c r="L46" i="2"/>
  <c r="K47" i="1"/>
  <c r="K49"/>
  <c r="K51"/>
  <c r="K53"/>
  <c r="K55"/>
  <c r="K57"/>
  <c r="K59"/>
  <c r="K61"/>
  <c r="L64"/>
  <c r="K24"/>
  <c r="L25"/>
  <c r="K46"/>
  <c r="L47"/>
  <c r="K48"/>
  <c r="L49"/>
  <c r="K50"/>
  <c r="L51"/>
  <c r="K52"/>
  <c r="L53"/>
  <c r="K54"/>
  <c r="L55"/>
  <c r="K56"/>
  <c r="L57"/>
  <c r="K58"/>
  <c r="L59"/>
  <c r="K60"/>
  <c r="L61"/>
  <c r="K62"/>
  <c r="L63"/>
  <c r="K64"/>
  <c r="L65"/>
  <c r="C66"/>
  <c r="E66"/>
  <c r="G66"/>
  <c r="I66"/>
  <c r="B67"/>
  <c r="B12" i="4" s="1"/>
  <c r="D67" i="1"/>
  <c r="D12" i="4" s="1"/>
  <c r="C23" s="1"/>
  <c r="F67" i="1"/>
  <c r="F12" i="4" s="1"/>
  <c r="C26" s="1"/>
  <c r="H67" i="1"/>
  <c r="H12" i="4" s="1"/>
  <c r="C29" s="1"/>
  <c r="J67" i="1"/>
  <c r="J12" i="4" s="1"/>
  <c r="C31" s="1"/>
  <c r="L46" i="1"/>
  <c r="N4" i="4" l="1"/>
  <c r="R9" s="1"/>
  <c r="C22"/>
  <c r="M4"/>
  <c r="R4" s="1"/>
  <c r="C32"/>
  <c r="G27"/>
  <c r="N5"/>
  <c r="R10" s="1"/>
  <c r="K12"/>
  <c r="C21"/>
  <c r="K7"/>
  <c r="N3"/>
  <c r="R8" s="1"/>
  <c r="F31"/>
  <c r="D32"/>
  <c r="M5"/>
  <c r="R5" s="1"/>
  <c r="I15"/>
  <c r="L23" s="1"/>
  <c r="F27"/>
  <c r="G26"/>
  <c r="D28"/>
  <c r="E15"/>
  <c r="K22" s="1"/>
  <c r="D24"/>
  <c r="G23"/>
  <c r="K13"/>
  <c r="G16"/>
  <c r="M32" s="1"/>
  <c r="C16"/>
  <c r="L31" s="1"/>
  <c r="G15"/>
  <c r="M22" s="1"/>
  <c r="J15"/>
  <c r="M23" s="1"/>
  <c r="G31"/>
  <c r="J16"/>
  <c r="M33" s="1"/>
  <c r="I16"/>
  <c r="L33" s="1"/>
  <c r="E30"/>
  <c r="E32" s="1"/>
  <c r="H16"/>
  <c r="K33" s="1"/>
  <c r="H15"/>
  <c r="K23" s="1"/>
  <c r="G29"/>
  <c r="F29"/>
  <c r="F16"/>
  <c r="L32" s="1"/>
  <c r="F26"/>
  <c r="F15"/>
  <c r="L22" s="1"/>
  <c r="O22" s="1"/>
  <c r="E25"/>
  <c r="E28" s="1"/>
  <c r="E16"/>
  <c r="K32" s="1"/>
  <c r="N32" s="1"/>
  <c r="K14"/>
  <c r="K15" s="1"/>
  <c r="D16"/>
  <c r="M31" s="1"/>
  <c r="D15"/>
  <c r="M21" s="1"/>
  <c r="M24" s="1"/>
  <c r="F23"/>
  <c r="B15"/>
  <c r="K21" s="1"/>
  <c r="O21" s="1"/>
  <c r="E21"/>
  <c r="E24" s="1"/>
  <c r="B16"/>
  <c r="K31" s="1"/>
  <c r="M3"/>
  <c r="R3" s="1"/>
  <c r="F25"/>
  <c r="C28"/>
  <c r="G25"/>
  <c r="G30"/>
  <c r="F22"/>
  <c r="G22"/>
  <c r="C24"/>
  <c r="K6"/>
  <c r="K67" i="3"/>
  <c r="K66"/>
  <c r="L66"/>
  <c r="L67"/>
  <c r="L66" i="2"/>
  <c r="L67"/>
  <c r="K67"/>
  <c r="K66"/>
  <c r="K67" i="1"/>
  <c r="K66"/>
  <c r="L66"/>
  <c r="L67"/>
  <c r="F21" i="4" l="1"/>
  <c r="K16"/>
  <c r="G21"/>
  <c r="K24"/>
  <c r="N33"/>
  <c r="L25"/>
  <c r="L24"/>
  <c r="O32"/>
  <c r="N21"/>
  <c r="L35"/>
  <c r="J60" s="1"/>
  <c r="N23"/>
  <c r="O33"/>
  <c r="D33"/>
  <c r="O23"/>
  <c r="M25"/>
  <c r="K25"/>
  <c r="M35"/>
  <c r="J62" s="1"/>
  <c r="N22"/>
  <c r="K35"/>
  <c r="J61" s="1"/>
  <c r="K61" s="1"/>
  <c r="N31"/>
  <c r="M34"/>
  <c r="O31"/>
  <c r="L34"/>
  <c r="G32"/>
  <c r="F32"/>
  <c r="F30"/>
  <c r="C49" s="1"/>
  <c r="C50" s="1"/>
  <c r="K34"/>
  <c r="O34" s="1"/>
  <c r="O25"/>
  <c r="C46"/>
  <c r="E33"/>
  <c r="C33"/>
  <c r="F24"/>
  <c r="G24"/>
  <c r="F28"/>
  <c r="G28"/>
  <c r="K62" l="1"/>
  <c r="L62"/>
  <c r="C53"/>
  <c r="C54" s="1"/>
  <c r="O35"/>
  <c r="N24"/>
  <c r="N35"/>
  <c r="N25"/>
  <c r="O24"/>
  <c r="C57"/>
  <c r="C58" s="1"/>
  <c r="N34"/>
  <c r="C42"/>
  <c r="C43" s="1"/>
  <c r="G33"/>
  <c r="F33"/>
  <c r="C39" s="1"/>
  <c r="C40" s="1"/>
  <c r="C55" s="1"/>
  <c r="I45" s="1"/>
  <c r="J45" s="1"/>
  <c r="C51" l="1"/>
  <c r="C47"/>
  <c r="C44"/>
  <c r="I44" s="1"/>
  <c r="J44" s="1"/>
  <c r="C59"/>
  <c r="I46" s="1"/>
  <c r="J46" s="1"/>
  <c r="C61" l="1"/>
  <c r="I47" s="1"/>
  <c r="J47" s="1"/>
  <c r="K47" s="1"/>
  <c r="C63"/>
  <c r="I48" s="1"/>
  <c r="J48" s="1"/>
  <c r="K45" s="1"/>
  <c r="I49"/>
  <c r="K46" l="1"/>
  <c r="H54"/>
  <c r="H62" s="1"/>
  <c r="H61" l="1"/>
</calcChain>
</file>

<file path=xl/sharedStrings.xml><?xml version="1.0" encoding="utf-8"?>
<sst xmlns="http://schemas.openxmlformats.org/spreadsheetml/2006/main" count="237" uniqueCount="89">
  <si>
    <t>Panelis</t>
  </si>
  <si>
    <t>Perlakuan</t>
  </si>
  <si>
    <t>Jumlah</t>
  </si>
  <si>
    <t>Rata-rata</t>
  </si>
  <si>
    <t>a1b1</t>
  </si>
  <si>
    <t>a1b2</t>
  </si>
  <si>
    <t>a1b3</t>
  </si>
  <si>
    <t>a2b1</t>
  </si>
  <si>
    <t>a2b2</t>
  </si>
  <si>
    <t>a2b3</t>
  </si>
  <si>
    <t>a3b1</t>
  </si>
  <si>
    <t>a3b2</t>
  </si>
  <si>
    <t>a3b3</t>
  </si>
  <si>
    <t xml:space="preserve">Data Tranformasi </t>
  </si>
  <si>
    <t>Data asli Tekstur Ulangan ke I</t>
  </si>
  <si>
    <t>Data asli Tekstur Ulangan ke II</t>
  </si>
  <si>
    <t>Data asli Tekstur Ulangan ke III</t>
  </si>
  <si>
    <t>Kel. Ulangan</t>
  </si>
  <si>
    <t>Nilai Total</t>
  </si>
  <si>
    <t>a</t>
  </si>
  <si>
    <t>b</t>
  </si>
  <si>
    <t>Konsentrasi</t>
  </si>
  <si>
    <t>Nilai rata-rata</t>
  </si>
  <si>
    <t>I</t>
  </si>
  <si>
    <t>7,5%</t>
  </si>
  <si>
    <t>II</t>
  </si>
  <si>
    <t>III</t>
  </si>
  <si>
    <t>Waktu</t>
  </si>
  <si>
    <t>4 jam</t>
  </si>
  <si>
    <t>Data Transformasi</t>
  </si>
  <si>
    <t>5 jam</t>
  </si>
  <si>
    <t>6 jam</t>
  </si>
  <si>
    <t xml:space="preserve">Konsentrasi Tepung </t>
  </si>
  <si>
    <r>
      <t xml:space="preserve">Data Hasil Analisis Uji Organoleptik Terhadap </t>
    </r>
    <r>
      <rPr>
        <sz val="12"/>
        <color theme="1"/>
        <rFont val="Times New Roman"/>
        <family val="1"/>
      </rPr>
      <t>Warna  Coklat Olahan</t>
    </r>
  </si>
  <si>
    <t>a1          b1</t>
  </si>
  <si>
    <t>Konsentrasi Tepung</t>
  </si>
  <si>
    <t>Ulangan</t>
  </si>
  <si>
    <t>Rata-rata Nilai</t>
  </si>
  <si>
    <t>Faktor (A)</t>
  </si>
  <si>
    <t>Faktor (B)</t>
  </si>
  <si>
    <t>Total</t>
  </si>
  <si>
    <t>a2          b2</t>
  </si>
  <si>
    <t>b1</t>
  </si>
  <si>
    <t>b2</t>
  </si>
  <si>
    <t>b3</t>
  </si>
  <si>
    <t>a3          b3</t>
  </si>
  <si>
    <t>a1</t>
  </si>
  <si>
    <t>a2</t>
  </si>
  <si>
    <t>a3</t>
  </si>
  <si>
    <t>FK</t>
  </si>
  <si>
    <t>JKK(Kelompok)</t>
  </si>
  <si>
    <t>Sumber Keragaman</t>
  </si>
  <si>
    <t>Derajat Bebas (DB)</t>
  </si>
  <si>
    <t>Jumlah Kuadrat (JK)</t>
  </si>
  <si>
    <t>Kuadrat Tengah (KT)</t>
  </si>
  <si>
    <t>F Hitung</t>
  </si>
  <si>
    <t>F Tabel 5%</t>
  </si>
  <si>
    <t>Kelompok</t>
  </si>
  <si>
    <t>Konsentrasi Tepung(A)</t>
  </si>
  <si>
    <t>tn</t>
  </si>
  <si>
    <t>JKT(Total)</t>
  </si>
  <si>
    <t>Interaksi (AB)</t>
  </si>
  <si>
    <t>Galat</t>
  </si>
  <si>
    <t>JKP(Perlakuan)</t>
  </si>
  <si>
    <t>JKFaktor (A)</t>
  </si>
  <si>
    <t>JKFaktor (B)</t>
  </si>
  <si>
    <t>JK Interaksi (AB)</t>
  </si>
  <si>
    <t>JKG</t>
  </si>
  <si>
    <r>
      <t xml:space="preserve">Waktu </t>
    </r>
    <r>
      <rPr>
        <i/>
        <sz val="12"/>
        <color theme="1"/>
        <rFont val="Times New Roman"/>
        <family val="1"/>
      </rPr>
      <t>Conching</t>
    </r>
  </si>
  <si>
    <r>
      <t xml:space="preserve">Waktu </t>
    </r>
    <r>
      <rPr>
        <i/>
        <sz val="12"/>
        <color rgb="FF000000"/>
        <rFont val="Times New Roman"/>
        <family val="1"/>
      </rPr>
      <t>Conching</t>
    </r>
    <r>
      <rPr>
        <sz val="12"/>
        <color rgb="FF000000"/>
        <rFont val="Times New Roman"/>
        <family val="1"/>
      </rPr>
      <t xml:space="preserve"> (B)</t>
    </r>
  </si>
  <si>
    <t>*</t>
  </si>
  <si>
    <r>
      <t>S</t>
    </r>
    <r>
      <rPr>
        <vertAlign val="subscript"/>
        <sz val="12"/>
        <color rgb="FF000000"/>
        <rFont val="Times New Roman"/>
        <family val="1"/>
      </rPr>
      <t xml:space="preserve">ŷ </t>
    </r>
    <r>
      <rPr>
        <sz val="12"/>
        <color rgb="FF000000"/>
        <rFont val="Times New Roman"/>
        <family val="1"/>
      </rPr>
      <t xml:space="preserve"> </t>
    </r>
  </si>
  <si>
    <r>
      <t>= (KTG/n)</t>
    </r>
    <r>
      <rPr>
        <vertAlign val="superscript"/>
        <sz val="12"/>
        <color rgb="FF000000"/>
        <rFont val="Times New Roman"/>
        <family val="1"/>
      </rPr>
      <t xml:space="preserve"> 0 ,5</t>
    </r>
  </si>
  <si>
    <t>SSR 5%</t>
  </si>
  <si>
    <t>LSR 5%</t>
  </si>
  <si>
    <t>Kode Sampel</t>
  </si>
  <si>
    <t>Nilai Rata-rata</t>
  </si>
  <si>
    <t xml:space="preserve">Perlakuan </t>
  </si>
  <si>
    <t>Taraf Nyata 5%</t>
  </si>
  <si>
    <t>-</t>
  </si>
  <si>
    <r>
      <t xml:space="preserve">Faktor Waktu </t>
    </r>
    <r>
      <rPr>
        <i/>
        <sz val="11"/>
        <color theme="1"/>
        <rFont val="Times New Roman"/>
        <family val="1"/>
      </rPr>
      <t xml:space="preserve">Conching </t>
    </r>
    <r>
      <rPr>
        <sz val="11"/>
        <color theme="1"/>
        <rFont val="Times New Roman"/>
        <family val="1"/>
      </rPr>
      <t>Terhadap Coklat Olahan</t>
    </r>
  </si>
  <si>
    <r>
      <t xml:space="preserve">Data Total Rata-rata Faktor Konsentrasi Tepung Kacang Koro Pedang dan Waktu </t>
    </r>
    <r>
      <rPr>
        <b/>
        <i/>
        <sz val="12"/>
        <color theme="1"/>
        <rFont val="Times New Roman"/>
        <family val="1"/>
      </rPr>
      <t xml:space="preserve">Conching </t>
    </r>
    <r>
      <rPr>
        <b/>
        <sz val="12"/>
        <color theme="1"/>
        <rFont val="Times New Roman"/>
        <family val="1"/>
      </rPr>
      <t>Terhadap Karakteristik Coklat Olahan</t>
    </r>
  </si>
  <si>
    <r>
      <t xml:space="preserve">Data Total Faktor Konsentrasi Tepung Kacang Koro Pedang dan Waktu </t>
    </r>
    <r>
      <rPr>
        <b/>
        <i/>
        <sz val="12"/>
        <color theme="1"/>
        <rFont val="Times New Roman"/>
        <family val="1"/>
      </rPr>
      <t xml:space="preserve">Conching </t>
    </r>
    <r>
      <rPr>
        <b/>
        <sz val="12"/>
        <color theme="1"/>
        <rFont val="Times New Roman"/>
        <family val="1"/>
      </rPr>
      <t>Terhadap Karakteristik Coklat Olahan</t>
    </r>
  </si>
  <si>
    <r>
      <t xml:space="preserve">Analisis Variansi Pengaruh Jenis Konsentrasi Tepung Kacang Koro Pedang dan Waktu </t>
    </r>
    <r>
      <rPr>
        <b/>
        <i/>
        <sz val="12"/>
        <color theme="1"/>
        <rFont val="Times New Roman"/>
        <family val="1"/>
      </rPr>
      <t>Conching</t>
    </r>
  </si>
  <si>
    <r>
      <t xml:space="preserve">Waktu </t>
    </r>
    <r>
      <rPr>
        <b/>
        <i/>
        <sz val="12"/>
        <color theme="1"/>
        <rFont val="Times New Roman"/>
        <family val="1"/>
      </rPr>
      <t>Conching</t>
    </r>
  </si>
  <si>
    <t>Kelompok Ulangan</t>
  </si>
  <si>
    <t>b1  (4 jam)</t>
  </si>
  <si>
    <t>b2  (5 jam)</t>
  </si>
  <si>
    <t>b3  (6 jam)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</si>
</sst>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3" xfId="0" applyFont="1" applyBorder="1" applyAlignment="1">
      <alignment horizontal="left"/>
    </xf>
    <xf numFmtId="0" fontId="8" fillId="0" borderId="0" xfId="1"/>
    <xf numFmtId="0" fontId="6" fillId="0" borderId="0" xfId="1" applyFont="1"/>
    <xf numFmtId="0" fontId="6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9" fillId="0" borderId="0" xfId="1" applyFont="1"/>
    <xf numFmtId="0" fontId="6" fillId="0" borderId="0" xfId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3" fillId="0" borderId="0" xfId="1" applyFont="1"/>
    <xf numFmtId="164" fontId="3" fillId="0" borderId="0" xfId="1" applyNumberFormat="1" applyFont="1"/>
    <xf numFmtId="164" fontId="6" fillId="0" borderId="0" xfId="1" applyNumberFormat="1" applyFont="1"/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2" fontId="2" fillId="0" borderId="5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colors>
    <mruColors>
      <color rgb="FFFF6600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>
        <c:manualLayout>
          <c:layoutTarget val="inner"/>
          <c:xMode val="edge"/>
          <c:yMode val="edge"/>
          <c:x val="0.13690507436570429"/>
          <c:y val="2.8252405949256338E-2"/>
          <c:w val="0.58942957130358764"/>
          <c:h val="0.77412766112569265"/>
        </c:manualLayout>
      </c:layout>
      <c:bar3DChart>
        <c:barDir val="col"/>
        <c:grouping val="clustered"/>
        <c:ser>
          <c:idx val="1"/>
          <c:order val="0"/>
          <c:tx>
            <c:strRef>
              <c:f>COUNT!$A$19</c:f>
              <c:strCache>
                <c:ptCount val="1"/>
                <c:pt idx="0">
                  <c:v>Konsentrasi Tepung</c:v>
                </c:pt>
              </c:strCache>
            </c:strRef>
          </c:tx>
          <c:cat>
            <c:strRef>
              <c:f>[1]COUNT!$T$18:$T$20</c:f>
              <c:strCache>
                <c:ptCount val="3"/>
                <c:pt idx="0">
                  <c:v>a1          b1</c:v>
                </c:pt>
                <c:pt idx="1">
                  <c:v>a2          b2</c:v>
                </c:pt>
                <c:pt idx="2">
                  <c:v>a3          b3</c:v>
                </c:pt>
              </c:strCache>
            </c:strRef>
          </c:cat>
          <c:val>
            <c:numRef>
              <c:f>COUNT!$R$3:$R$5</c:f>
              <c:numCache>
                <c:formatCode>0.00</c:formatCode>
                <c:ptCount val="3"/>
                <c:pt idx="0">
                  <c:v>3.7166666666666668</c:v>
                </c:pt>
                <c:pt idx="1">
                  <c:v>3.6388888888888893</c:v>
                </c:pt>
                <c:pt idx="2">
                  <c:v>3.7555555555555551</c:v>
                </c:pt>
              </c:numCache>
            </c:numRef>
          </c:val>
        </c:ser>
        <c:ser>
          <c:idx val="2"/>
          <c:order val="1"/>
          <c:tx>
            <c:strRef>
              <c:f>COUNT!$B$19</c:f>
              <c:strCache>
                <c:ptCount val="1"/>
                <c:pt idx="0">
                  <c:v>Waktu Conching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1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92D050"/>
              </a:solidFill>
            </c:spPr>
          </c:dPt>
          <c:cat>
            <c:strRef>
              <c:f>[1]COUNT!$T$18:$T$20</c:f>
              <c:strCache>
                <c:ptCount val="3"/>
                <c:pt idx="0">
                  <c:v>a1          b1</c:v>
                </c:pt>
                <c:pt idx="1">
                  <c:v>a2          b2</c:v>
                </c:pt>
                <c:pt idx="2">
                  <c:v>a3          b3</c:v>
                </c:pt>
              </c:strCache>
            </c:strRef>
          </c:cat>
          <c:val>
            <c:numRef>
              <c:f>COUNT!$R$8:$R$10</c:f>
              <c:numCache>
                <c:formatCode>0.00</c:formatCode>
                <c:ptCount val="3"/>
                <c:pt idx="0">
                  <c:v>3.7388888888888889</c:v>
                </c:pt>
                <c:pt idx="1">
                  <c:v>3.5722222222222224</c:v>
                </c:pt>
                <c:pt idx="2">
                  <c:v>3.8000000000000003</c:v>
                </c:pt>
              </c:numCache>
            </c:numRef>
          </c:val>
        </c:ser>
        <c:shape val="box"/>
        <c:axId val="90197376"/>
        <c:axId val="90208128"/>
        <c:axId val="0"/>
      </c:bar3DChart>
      <c:catAx>
        <c:axId val="90197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Faktor</a:t>
                </a:r>
              </a:p>
            </c:rich>
          </c:tx>
          <c:layout/>
        </c:title>
        <c:majorTickMark val="none"/>
        <c:tickLblPos val="nextTo"/>
        <c:crossAx val="90208128"/>
        <c:crosses val="autoZero"/>
        <c:auto val="1"/>
        <c:lblAlgn val="ctr"/>
        <c:lblOffset val="100"/>
      </c:catAx>
      <c:valAx>
        <c:axId val="902081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 Rata-rata</a:t>
                </a:r>
              </a:p>
            </c:rich>
          </c:tx>
          <c:layout/>
        </c:title>
        <c:numFmt formatCode="0.00" sourceLinked="1"/>
        <c:tickLblPos val="nextTo"/>
        <c:crossAx val="90197376"/>
        <c:crosses val="autoZero"/>
        <c:crossBetween val="between"/>
      </c:valAx>
    </c:plotArea>
    <c:legend>
      <c:legendPos val="r"/>
      <c:layout/>
    </c:legend>
    <c:plotVisOnly val="1"/>
  </c:chart>
  <c:spPr>
    <a:gradFill>
      <a:gsLst>
        <a:gs pos="0">
          <a:srgbClr val="EEECE1">
            <a:lumMod val="90000"/>
          </a:srgbClr>
        </a:gs>
        <a:gs pos="64999">
          <a:srgbClr val="F0EBD5"/>
        </a:gs>
        <a:gs pos="100000">
          <a:srgbClr val="D1C39F"/>
        </a:gs>
      </a:gsLst>
      <a:lin ang="0" scaled="0"/>
    </a:gradFill>
    <a:ln>
      <a:solidFill>
        <a:schemeClr val="tx1"/>
      </a:solidFill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COUNT!$R$7</c:f>
              <c:strCache>
                <c:ptCount val="1"/>
                <c:pt idx="0">
                  <c:v>Nilai rata-rata</c:v>
                </c:pt>
              </c:strCache>
            </c:strRef>
          </c:tx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F3399"/>
              </a:solidFill>
            </c:spPr>
          </c:dPt>
          <c:dPt>
            <c:idx val="2"/>
            <c:spPr>
              <a:solidFill>
                <a:srgbClr val="FF6600"/>
              </a:solidFill>
            </c:spPr>
          </c:dPt>
          <c:cat>
            <c:strRef>
              <c:f>COUNT!$Q$8:$Q$10</c:f>
              <c:strCache>
                <c:ptCount val="3"/>
                <c:pt idx="0">
                  <c:v>b1  (4 jam)</c:v>
                </c:pt>
                <c:pt idx="1">
                  <c:v>b2  (5 jam)</c:v>
                </c:pt>
                <c:pt idx="2">
                  <c:v>b3  (6 jam)</c:v>
                </c:pt>
              </c:strCache>
            </c:strRef>
          </c:cat>
          <c:val>
            <c:numRef>
              <c:f>COUNT!$K$25:$M$25</c:f>
              <c:numCache>
                <c:formatCode>0.00</c:formatCode>
                <c:ptCount val="3"/>
                <c:pt idx="0">
                  <c:v>6.032968541541881</c:v>
                </c:pt>
                <c:pt idx="1">
                  <c:v>5.8937044910988758</c:v>
                </c:pt>
                <c:pt idx="2">
                  <c:v>6.0894340420895574</c:v>
                </c:pt>
              </c:numCache>
            </c:numRef>
          </c:val>
        </c:ser>
        <c:shape val="box"/>
        <c:axId val="90225664"/>
        <c:axId val="90260608"/>
        <c:axId val="0"/>
      </c:bar3DChart>
      <c:catAx>
        <c:axId val="9022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Waktu </a:t>
                </a:r>
                <a:r>
                  <a:rPr lang="en-US" i="1"/>
                  <a:t>Conching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4550262467191604"/>
              <c:y val="0.87213619130941966"/>
            </c:manualLayout>
          </c:layout>
        </c:title>
        <c:majorTickMark val="none"/>
        <c:tickLblPos val="nextTo"/>
        <c:crossAx val="90260608"/>
        <c:crosses val="autoZero"/>
        <c:auto val="1"/>
        <c:lblAlgn val="ctr"/>
        <c:lblOffset val="100"/>
      </c:catAx>
      <c:valAx>
        <c:axId val="902606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Nilai</a:t>
                </a:r>
                <a:r>
                  <a:rPr lang="en-US" baseline="0"/>
                  <a:t> Rata-rata</a:t>
                </a:r>
                <a:endParaRPr lang="en-US"/>
              </a:p>
            </c:rich>
          </c:tx>
          <c:layout/>
        </c:title>
        <c:numFmt formatCode="0.00" sourceLinked="1"/>
        <c:tickLblPos val="nextTo"/>
        <c:crossAx val="90225664"/>
        <c:crosses val="autoZero"/>
        <c:crossBetween val="between"/>
      </c:valAx>
    </c:plotArea>
    <c:plotVisOnly val="1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  <a:ln w="25400">
      <a:solidFill>
        <a:schemeClr val="tx1"/>
      </a:solidFill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561975</xdr:colOff>
      <xdr:row>1</xdr:row>
      <xdr:rowOff>57150</xdr:rowOff>
    </xdr:from>
    <xdr:to>
      <xdr:col>26</xdr:col>
      <xdr:colOff>257175</xdr:colOff>
      <xdr:row>15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26</xdr:col>
      <xdr:colOff>304800</xdr:colOff>
      <xdr:row>35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LLEGE%20JUST%20NNYON/FIX/BARU/FIXED/WARN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LANGAN I"/>
      <sheetName val="ULANGAN II"/>
      <sheetName val="ULANGAN III"/>
      <sheetName val="COUNT"/>
    </sheetNames>
    <sheetDataSet>
      <sheetData sheetId="0" refreshError="1"/>
      <sheetData sheetId="1" refreshError="1"/>
      <sheetData sheetId="2" refreshError="1"/>
      <sheetData sheetId="3">
        <row r="3">
          <cell r="R3">
            <v>5.1111111111111107</v>
          </cell>
        </row>
        <row r="18">
          <cell r="T18" t="str">
            <v>a1          b1</v>
          </cell>
        </row>
        <row r="19">
          <cell r="T19" t="str">
            <v>a2          b2</v>
          </cell>
        </row>
        <row r="20">
          <cell r="T20" t="str">
            <v>a3          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activeCell="B46" sqref="B46:L67"/>
    </sheetView>
  </sheetViews>
  <sheetFormatPr defaultRowHeight="15"/>
  <sheetData>
    <row r="1" spans="1:12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2</v>
      </c>
      <c r="L2" s="2" t="s">
        <v>3</v>
      </c>
    </row>
    <row r="3" spans="1:12" ht="15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</row>
    <row r="4" spans="1:12" ht="15.75">
      <c r="A4" s="3">
        <v>1</v>
      </c>
      <c r="B4" s="3">
        <v>3</v>
      </c>
      <c r="C4" s="3">
        <v>2</v>
      </c>
      <c r="D4" s="3">
        <v>2</v>
      </c>
      <c r="E4" s="3">
        <v>3</v>
      </c>
      <c r="F4" s="3">
        <v>2</v>
      </c>
      <c r="G4" s="3">
        <v>2</v>
      </c>
      <c r="H4" s="3">
        <v>3</v>
      </c>
      <c r="I4" s="3">
        <v>2</v>
      </c>
      <c r="J4" s="3">
        <v>2</v>
      </c>
      <c r="K4" s="3">
        <f>SUM(B4:J4)</f>
        <v>21</v>
      </c>
      <c r="L4" s="42">
        <f>AVERAGE(B4:J4)</f>
        <v>2.3333333333333335</v>
      </c>
    </row>
    <row r="5" spans="1:12" ht="15.75">
      <c r="A5" s="3">
        <v>2</v>
      </c>
      <c r="B5" s="3">
        <v>5</v>
      </c>
      <c r="C5" s="3">
        <v>7</v>
      </c>
      <c r="D5" s="3">
        <v>7</v>
      </c>
      <c r="E5" s="3">
        <v>7</v>
      </c>
      <c r="F5" s="3">
        <v>7</v>
      </c>
      <c r="G5" s="3">
        <v>6</v>
      </c>
      <c r="H5" s="3">
        <v>6</v>
      </c>
      <c r="I5" s="3">
        <v>6</v>
      </c>
      <c r="J5" s="3">
        <v>6</v>
      </c>
      <c r="K5" s="3">
        <f t="shared" ref="K5:K18" si="0">SUM(B5:J5)</f>
        <v>57</v>
      </c>
      <c r="L5" s="42">
        <f t="shared" ref="L5:L18" si="1">AVERAGE(B5:J5)</f>
        <v>6.333333333333333</v>
      </c>
    </row>
    <row r="6" spans="1:12" ht="15.75">
      <c r="A6" s="3">
        <v>3</v>
      </c>
      <c r="B6" s="3">
        <v>3</v>
      </c>
      <c r="C6" s="3">
        <v>5</v>
      </c>
      <c r="D6" s="3">
        <v>7</v>
      </c>
      <c r="E6" s="3">
        <v>7</v>
      </c>
      <c r="F6" s="3">
        <v>6</v>
      </c>
      <c r="G6" s="3">
        <v>5</v>
      </c>
      <c r="H6" s="3">
        <v>7</v>
      </c>
      <c r="I6" s="3">
        <v>7</v>
      </c>
      <c r="J6" s="3">
        <v>5</v>
      </c>
      <c r="K6" s="3">
        <f t="shared" si="0"/>
        <v>52</v>
      </c>
      <c r="L6" s="42">
        <f t="shared" si="1"/>
        <v>5.7777777777777777</v>
      </c>
    </row>
    <row r="7" spans="1:12" ht="15.75">
      <c r="A7" s="3">
        <v>4</v>
      </c>
      <c r="B7" s="3">
        <v>6</v>
      </c>
      <c r="C7" s="3">
        <v>6</v>
      </c>
      <c r="D7" s="3">
        <v>7</v>
      </c>
      <c r="E7" s="3">
        <v>6</v>
      </c>
      <c r="F7" s="3">
        <v>7</v>
      </c>
      <c r="G7" s="3">
        <v>6</v>
      </c>
      <c r="H7" s="3">
        <v>7</v>
      </c>
      <c r="I7" s="3">
        <v>7</v>
      </c>
      <c r="J7" s="3">
        <v>6</v>
      </c>
      <c r="K7" s="3">
        <f t="shared" si="0"/>
        <v>58</v>
      </c>
      <c r="L7" s="42">
        <f t="shared" si="1"/>
        <v>6.4444444444444446</v>
      </c>
    </row>
    <row r="8" spans="1:12" ht="15.75">
      <c r="A8" s="3">
        <v>5</v>
      </c>
      <c r="B8" s="3">
        <v>7</v>
      </c>
      <c r="C8" s="3">
        <v>7</v>
      </c>
      <c r="D8" s="3">
        <v>6</v>
      </c>
      <c r="E8" s="3">
        <v>6</v>
      </c>
      <c r="F8" s="3">
        <v>7</v>
      </c>
      <c r="G8" s="3">
        <v>6</v>
      </c>
      <c r="H8" s="3">
        <v>7</v>
      </c>
      <c r="I8" s="3">
        <v>6</v>
      </c>
      <c r="J8" s="3">
        <v>7</v>
      </c>
      <c r="K8" s="3">
        <f t="shared" si="0"/>
        <v>59</v>
      </c>
      <c r="L8" s="42">
        <f t="shared" si="1"/>
        <v>6.5555555555555554</v>
      </c>
    </row>
    <row r="9" spans="1:12" ht="15.75">
      <c r="A9" s="3">
        <v>6</v>
      </c>
      <c r="B9" s="3">
        <v>4</v>
      </c>
      <c r="C9" s="3">
        <v>4</v>
      </c>
      <c r="D9" s="3">
        <v>5</v>
      </c>
      <c r="E9" s="3">
        <v>3</v>
      </c>
      <c r="F9" s="3">
        <v>2</v>
      </c>
      <c r="G9" s="3">
        <v>3</v>
      </c>
      <c r="H9" s="3">
        <v>5</v>
      </c>
      <c r="I9" s="3">
        <v>4</v>
      </c>
      <c r="J9" s="3">
        <v>5</v>
      </c>
      <c r="K9" s="3">
        <f t="shared" si="0"/>
        <v>35</v>
      </c>
      <c r="L9" s="42">
        <f t="shared" si="1"/>
        <v>3.8888888888888888</v>
      </c>
    </row>
    <row r="10" spans="1:12" ht="15.75">
      <c r="A10" s="3">
        <v>7</v>
      </c>
      <c r="B10" s="3">
        <v>7</v>
      </c>
      <c r="C10" s="3">
        <v>7</v>
      </c>
      <c r="D10" s="3">
        <v>7</v>
      </c>
      <c r="E10" s="3">
        <v>7</v>
      </c>
      <c r="F10" s="3">
        <v>7</v>
      </c>
      <c r="G10" s="3">
        <v>7</v>
      </c>
      <c r="H10" s="3">
        <v>7</v>
      </c>
      <c r="I10" s="3">
        <v>7</v>
      </c>
      <c r="J10" s="3">
        <v>7</v>
      </c>
      <c r="K10" s="3">
        <f t="shared" si="0"/>
        <v>63</v>
      </c>
      <c r="L10" s="42">
        <f t="shared" si="1"/>
        <v>7</v>
      </c>
    </row>
    <row r="11" spans="1:12" ht="15.75">
      <c r="A11" s="3">
        <v>8</v>
      </c>
      <c r="B11" s="3">
        <v>7</v>
      </c>
      <c r="C11" s="3">
        <v>7</v>
      </c>
      <c r="D11" s="3">
        <v>7</v>
      </c>
      <c r="E11" s="3">
        <v>7</v>
      </c>
      <c r="F11" s="3">
        <v>7</v>
      </c>
      <c r="G11" s="3">
        <v>7</v>
      </c>
      <c r="H11" s="3">
        <v>7</v>
      </c>
      <c r="I11" s="3">
        <v>7</v>
      </c>
      <c r="J11" s="3">
        <v>7</v>
      </c>
      <c r="K11" s="3">
        <f t="shared" si="0"/>
        <v>63</v>
      </c>
      <c r="L11" s="42">
        <f t="shared" si="1"/>
        <v>7</v>
      </c>
    </row>
    <row r="12" spans="1:12" ht="15.75">
      <c r="A12" s="3">
        <v>9</v>
      </c>
      <c r="B12" s="3">
        <v>4</v>
      </c>
      <c r="C12" s="3">
        <v>4</v>
      </c>
      <c r="D12" s="3">
        <v>5</v>
      </c>
      <c r="E12" s="3">
        <v>5</v>
      </c>
      <c r="F12" s="3">
        <v>5</v>
      </c>
      <c r="G12" s="3">
        <v>5</v>
      </c>
      <c r="H12" s="3">
        <v>1</v>
      </c>
      <c r="I12" s="3">
        <v>2</v>
      </c>
      <c r="J12" s="3">
        <v>5</v>
      </c>
      <c r="K12" s="3">
        <f t="shared" si="0"/>
        <v>36</v>
      </c>
      <c r="L12" s="42">
        <f t="shared" si="1"/>
        <v>4</v>
      </c>
    </row>
    <row r="13" spans="1:12" ht="15.75">
      <c r="A13" s="3">
        <v>10</v>
      </c>
      <c r="B13" s="3">
        <v>5</v>
      </c>
      <c r="C13" s="3">
        <v>5</v>
      </c>
      <c r="D13" s="3">
        <v>4</v>
      </c>
      <c r="E13" s="3">
        <v>5</v>
      </c>
      <c r="F13" s="3">
        <v>5</v>
      </c>
      <c r="G13" s="3">
        <v>5</v>
      </c>
      <c r="H13" s="3">
        <v>4</v>
      </c>
      <c r="I13" s="3">
        <v>4</v>
      </c>
      <c r="J13" s="3">
        <v>5</v>
      </c>
      <c r="K13" s="3">
        <f t="shared" si="0"/>
        <v>42</v>
      </c>
      <c r="L13" s="42">
        <f t="shared" si="1"/>
        <v>4.666666666666667</v>
      </c>
    </row>
    <row r="14" spans="1:12" ht="15.75">
      <c r="A14" s="3">
        <v>11</v>
      </c>
      <c r="B14" s="3">
        <v>3</v>
      </c>
      <c r="C14" s="3">
        <v>3</v>
      </c>
      <c r="D14" s="3">
        <v>3</v>
      </c>
      <c r="E14" s="3">
        <v>3</v>
      </c>
      <c r="F14" s="3">
        <v>2</v>
      </c>
      <c r="G14" s="3">
        <v>3</v>
      </c>
      <c r="H14" s="3">
        <v>4</v>
      </c>
      <c r="I14" s="3">
        <v>2</v>
      </c>
      <c r="J14" s="3">
        <v>2</v>
      </c>
      <c r="K14" s="3">
        <f t="shared" si="0"/>
        <v>25</v>
      </c>
      <c r="L14" s="42">
        <f t="shared" si="1"/>
        <v>2.7777777777777777</v>
      </c>
    </row>
    <row r="15" spans="1:12" ht="15.75">
      <c r="A15" s="3">
        <v>12</v>
      </c>
      <c r="B15" s="3">
        <v>2</v>
      </c>
      <c r="C15" s="3">
        <v>1</v>
      </c>
      <c r="D15" s="3">
        <v>1</v>
      </c>
      <c r="E15" s="3">
        <v>1</v>
      </c>
      <c r="F15" s="3">
        <v>2</v>
      </c>
      <c r="G15" s="3">
        <v>2</v>
      </c>
      <c r="H15" s="3">
        <v>2</v>
      </c>
      <c r="I15" s="3">
        <v>2</v>
      </c>
      <c r="J15" s="3">
        <v>1</v>
      </c>
      <c r="K15" s="3">
        <f t="shared" si="0"/>
        <v>14</v>
      </c>
      <c r="L15" s="42">
        <f t="shared" si="1"/>
        <v>1.5555555555555556</v>
      </c>
    </row>
    <row r="16" spans="1:12" ht="15.75">
      <c r="A16" s="3">
        <v>13</v>
      </c>
      <c r="B16" s="3">
        <v>6</v>
      </c>
      <c r="C16" s="3">
        <v>6</v>
      </c>
      <c r="D16" s="3">
        <v>6</v>
      </c>
      <c r="E16" s="3">
        <v>6</v>
      </c>
      <c r="F16" s="3">
        <v>6</v>
      </c>
      <c r="G16" s="3">
        <v>6</v>
      </c>
      <c r="H16" s="3">
        <v>6</v>
      </c>
      <c r="I16" s="3">
        <v>6</v>
      </c>
      <c r="J16" s="3">
        <v>4</v>
      </c>
      <c r="K16" s="3">
        <f t="shared" si="0"/>
        <v>52</v>
      </c>
      <c r="L16" s="42">
        <f t="shared" si="1"/>
        <v>5.7777777777777777</v>
      </c>
    </row>
    <row r="17" spans="1:12" ht="15.75">
      <c r="A17" s="3">
        <v>14</v>
      </c>
      <c r="B17" s="3">
        <v>7</v>
      </c>
      <c r="C17" s="3">
        <v>7</v>
      </c>
      <c r="D17" s="3">
        <v>7</v>
      </c>
      <c r="E17" s="3">
        <v>7</v>
      </c>
      <c r="F17" s="3">
        <v>7</v>
      </c>
      <c r="G17" s="3">
        <v>7</v>
      </c>
      <c r="H17" s="3">
        <v>7</v>
      </c>
      <c r="I17" s="3">
        <v>7</v>
      </c>
      <c r="J17" s="3">
        <v>7</v>
      </c>
      <c r="K17" s="3">
        <f t="shared" si="0"/>
        <v>63</v>
      </c>
      <c r="L17" s="42">
        <f t="shared" si="1"/>
        <v>7</v>
      </c>
    </row>
    <row r="18" spans="1:12" ht="15.75">
      <c r="A18" s="3">
        <v>15</v>
      </c>
      <c r="B18" s="3">
        <v>2</v>
      </c>
      <c r="C18" s="3">
        <v>2</v>
      </c>
      <c r="D18" s="3">
        <v>2</v>
      </c>
      <c r="E18" s="3">
        <v>2</v>
      </c>
      <c r="F18" s="3">
        <v>1</v>
      </c>
      <c r="G18" s="3">
        <v>2</v>
      </c>
      <c r="H18" s="3">
        <v>2</v>
      </c>
      <c r="I18" s="3">
        <v>2</v>
      </c>
      <c r="J18" s="3">
        <v>2</v>
      </c>
      <c r="K18" s="3">
        <f t="shared" si="0"/>
        <v>17</v>
      </c>
      <c r="L18" s="42">
        <f t="shared" si="1"/>
        <v>1.8888888888888888</v>
      </c>
    </row>
    <row r="19" spans="1:12" ht="15.75">
      <c r="A19" s="3">
        <v>16</v>
      </c>
      <c r="B19" s="3">
        <v>1</v>
      </c>
      <c r="C19" s="3">
        <v>1</v>
      </c>
      <c r="D19" s="3">
        <v>1</v>
      </c>
      <c r="E19" s="3">
        <v>2</v>
      </c>
      <c r="F19" s="3">
        <v>2</v>
      </c>
      <c r="G19" s="3">
        <v>2</v>
      </c>
      <c r="H19" s="3">
        <v>2</v>
      </c>
      <c r="I19" s="3">
        <v>1</v>
      </c>
      <c r="J19" s="3">
        <v>2</v>
      </c>
      <c r="K19" s="3">
        <f>SUM(B19:J19)</f>
        <v>14</v>
      </c>
      <c r="L19" s="42">
        <f>AVERAGE(B19:J19)</f>
        <v>1.5555555555555556</v>
      </c>
    </row>
    <row r="20" spans="1:12" ht="15.75">
      <c r="A20" s="3">
        <v>17</v>
      </c>
      <c r="B20" s="3">
        <v>6</v>
      </c>
      <c r="C20" s="3">
        <v>7</v>
      </c>
      <c r="D20" s="3">
        <v>6</v>
      </c>
      <c r="E20" s="3">
        <v>7</v>
      </c>
      <c r="F20" s="3">
        <v>7</v>
      </c>
      <c r="G20" s="3">
        <v>7</v>
      </c>
      <c r="H20" s="3">
        <v>7</v>
      </c>
      <c r="I20" s="3">
        <v>7</v>
      </c>
      <c r="J20" s="3">
        <v>7</v>
      </c>
      <c r="K20" s="3">
        <f>SUM(B20:J20)</f>
        <v>61</v>
      </c>
      <c r="L20" s="42">
        <f>AVERAGE(B20:J20)</f>
        <v>6.7777777777777777</v>
      </c>
    </row>
    <row r="21" spans="1:12" ht="15.75">
      <c r="A21" s="3">
        <v>18</v>
      </c>
      <c r="B21" s="3">
        <v>7</v>
      </c>
      <c r="C21" s="3">
        <v>6</v>
      </c>
      <c r="D21" s="3">
        <v>6</v>
      </c>
      <c r="E21" s="3">
        <v>6</v>
      </c>
      <c r="F21" s="3">
        <v>6</v>
      </c>
      <c r="G21" s="3">
        <v>6</v>
      </c>
      <c r="H21" s="3">
        <v>6</v>
      </c>
      <c r="I21" s="3">
        <v>6</v>
      </c>
      <c r="J21" s="3">
        <v>6</v>
      </c>
      <c r="K21" s="3">
        <f>SUM(B21:J21)</f>
        <v>55</v>
      </c>
      <c r="L21" s="42">
        <f>AVERAGE(B21:J21)</f>
        <v>6.1111111111111107</v>
      </c>
    </row>
    <row r="22" spans="1:12" ht="15.75">
      <c r="A22" s="3">
        <v>19</v>
      </c>
      <c r="B22" s="3">
        <v>5</v>
      </c>
      <c r="C22" s="3">
        <v>5</v>
      </c>
      <c r="D22" s="3">
        <v>5</v>
      </c>
      <c r="E22" s="3">
        <v>5</v>
      </c>
      <c r="F22" s="3">
        <v>5</v>
      </c>
      <c r="G22" s="3">
        <v>5</v>
      </c>
      <c r="H22" s="3">
        <v>5</v>
      </c>
      <c r="I22" s="3">
        <v>3</v>
      </c>
      <c r="J22" s="3">
        <v>5</v>
      </c>
      <c r="K22" s="3">
        <f>SUM(B22:J22)</f>
        <v>43</v>
      </c>
      <c r="L22" s="42">
        <f>AVERAGE(B22:J22)</f>
        <v>4.7777777777777777</v>
      </c>
    </row>
    <row r="23" spans="1:12" ht="15.75">
      <c r="A23" s="3">
        <v>20</v>
      </c>
      <c r="B23" s="3">
        <v>4</v>
      </c>
      <c r="C23" s="3">
        <v>5</v>
      </c>
      <c r="D23" s="3">
        <v>4</v>
      </c>
      <c r="E23" s="3">
        <v>5</v>
      </c>
      <c r="F23" s="3">
        <v>4</v>
      </c>
      <c r="G23" s="3">
        <v>5</v>
      </c>
      <c r="H23" s="3">
        <v>6</v>
      </c>
      <c r="I23" s="3">
        <v>4</v>
      </c>
      <c r="J23" s="3">
        <v>6</v>
      </c>
      <c r="K23" s="3">
        <f>SUM(B23:J23)</f>
        <v>43</v>
      </c>
      <c r="L23" s="42">
        <f>AVERAGE(B23:J23)</f>
        <v>4.7777777777777777</v>
      </c>
    </row>
    <row r="24" spans="1:12" ht="15.75">
      <c r="A24" s="2" t="s">
        <v>2</v>
      </c>
      <c r="B24" s="2">
        <f>SUM(B4:B23)</f>
        <v>94</v>
      </c>
      <c r="C24" s="2">
        <f t="shared" ref="C24:J24" si="2">SUM(C4:C23)</f>
        <v>97</v>
      </c>
      <c r="D24" s="2">
        <f t="shared" si="2"/>
        <v>98</v>
      </c>
      <c r="E24" s="2">
        <f t="shared" si="2"/>
        <v>100</v>
      </c>
      <c r="F24" s="2">
        <f t="shared" si="2"/>
        <v>97</v>
      </c>
      <c r="G24" s="2">
        <f t="shared" si="2"/>
        <v>97</v>
      </c>
      <c r="H24" s="2">
        <f t="shared" si="2"/>
        <v>101</v>
      </c>
      <c r="I24" s="2">
        <f t="shared" si="2"/>
        <v>92</v>
      </c>
      <c r="J24" s="2">
        <f t="shared" si="2"/>
        <v>97</v>
      </c>
      <c r="K24" s="2">
        <f>SUM(K4:K23)</f>
        <v>873</v>
      </c>
      <c r="L24" s="43">
        <f>SUM(L4:L23)</f>
        <v>96.999999999999972</v>
      </c>
    </row>
    <row r="25" spans="1:12" ht="15.75">
      <c r="A25" s="2" t="s">
        <v>3</v>
      </c>
      <c r="B25" s="43">
        <f>AVERAGE(B4:B23)</f>
        <v>4.7</v>
      </c>
      <c r="C25" s="43">
        <f t="shared" ref="C25:J25" si="3">AVERAGE(C4:C23)</f>
        <v>4.8499999999999996</v>
      </c>
      <c r="D25" s="43">
        <f t="shared" si="3"/>
        <v>4.9000000000000004</v>
      </c>
      <c r="E25" s="43">
        <f t="shared" si="3"/>
        <v>5</v>
      </c>
      <c r="F25" s="43">
        <f t="shared" si="3"/>
        <v>4.8499999999999996</v>
      </c>
      <c r="G25" s="43">
        <f t="shared" si="3"/>
        <v>4.8499999999999996</v>
      </c>
      <c r="H25" s="43">
        <f t="shared" si="3"/>
        <v>5.05</v>
      </c>
      <c r="I25" s="43">
        <f t="shared" si="3"/>
        <v>4.5999999999999996</v>
      </c>
      <c r="J25" s="43">
        <f t="shared" si="3"/>
        <v>4.8499999999999996</v>
      </c>
      <c r="K25" s="43">
        <f>AVERAGE(K4:K23)</f>
        <v>43.65</v>
      </c>
      <c r="L25" s="43">
        <f>AVERAGE(L4:L23)</f>
        <v>4.8499999999999988</v>
      </c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2" t="s">
        <v>1</v>
      </c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 t="s">
        <v>3</v>
      </c>
    </row>
    <row r="45" spans="1:12" ht="15.75">
      <c r="A45" s="2"/>
      <c r="B45" s="2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11</v>
      </c>
      <c r="J45" s="2" t="s">
        <v>12</v>
      </c>
      <c r="K45" s="2"/>
      <c r="L45" s="2"/>
    </row>
    <row r="46" spans="1:12" ht="15.75">
      <c r="A46" s="3">
        <v>1</v>
      </c>
      <c r="B46" s="42">
        <f t="shared" ref="B46:J61" si="4">SQRT(B4+0.5)</f>
        <v>1.8708286933869707</v>
      </c>
      <c r="C46" s="42">
        <f t="shared" si="4"/>
        <v>1.5811388300841898</v>
      </c>
      <c r="D46" s="42">
        <f t="shared" si="4"/>
        <v>1.5811388300841898</v>
      </c>
      <c r="E46" s="42">
        <f t="shared" si="4"/>
        <v>1.8708286933869707</v>
      </c>
      <c r="F46" s="42">
        <f t="shared" si="4"/>
        <v>1.5811388300841898</v>
      </c>
      <c r="G46" s="42">
        <f t="shared" si="4"/>
        <v>1.5811388300841898</v>
      </c>
      <c r="H46" s="42">
        <f t="shared" si="4"/>
        <v>1.8708286933869707</v>
      </c>
      <c r="I46" s="42">
        <f t="shared" si="4"/>
        <v>1.5811388300841898</v>
      </c>
      <c r="J46" s="42">
        <f t="shared" si="4"/>
        <v>1.5811388300841898</v>
      </c>
      <c r="K46" s="42">
        <f>SUM(B46:J46)</f>
        <v>15.099319060666048</v>
      </c>
      <c r="L46" s="42">
        <f>AVERAGE(B46:J46)</f>
        <v>1.677702117851783</v>
      </c>
    </row>
    <row r="47" spans="1:12" ht="15.75">
      <c r="A47" s="3">
        <v>2</v>
      </c>
      <c r="B47" s="42">
        <f t="shared" si="4"/>
        <v>2.3452078799117149</v>
      </c>
      <c r="C47" s="42">
        <f t="shared" si="4"/>
        <v>2.7386127875258306</v>
      </c>
      <c r="D47" s="42">
        <f t="shared" si="4"/>
        <v>2.7386127875258306</v>
      </c>
      <c r="E47" s="42">
        <f t="shared" si="4"/>
        <v>2.7386127875258306</v>
      </c>
      <c r="F47" s="42">
        <f t="shared" si="4"/>
        <v>2.7386127875258306</v>
      </c>
      <c r="G47" s="42">
        <f t="shared" si="4"/>
        <v>2.5495097567963922</v>
      </c>
      <c r="H47" s="42">
        <f t="shared" si="4"/>
        <v>2.5495097567963922</v>
      </c>
      <c r="I47" s="42">
        <f t="shared" si="4"/>
        <v>2.5495097567963922</v>
      </c>
      <c r="J47" s="42">
        <f t="shared" si="4"/>
        <v>2.5495097567963922</v>
      </c>
      <c r="K47" s="42">
        <f t="shared" ref="K47:K60" si="5">SUM(B47:J47)</f>
        <v>23.497698057200608</v>
      </c>
      <c r="L47" s="42">
        <f t="shared" ref="L47:L60" si="6">AVERAGE(B47:J47)</f>
        <v>2.6108553396889564</v>
      </c>
    </row>
    <row r="48" spans="1:12" ht="15.75">
      <c r="A48" s="3">
        <v>3</v>
      </c>
      <c r="B48" s="42">
        <f t="shared" si="4"/>
        <v>1.8708286933869707</v>
      </c>
      <c r="C48" s="42">
        <f t="shared" si="4"/>
        <v>2.3452078799117149</v>
      </c>
      <c r="D48" s="42">
        <f t="shared" si="4"/>
        <v>2.7386127875258306</v>
      </c>
      <c r="E48" s="42">
        <f t="shared" si="4"/>
        <v>2.7386127875258306</v>
      </c>
      <c r="F48" s="42">
        <f t="shared" si="4"/>
        <v>2.5495097567963922</v>
      </c>
      <c r="G48" s="42">
        <f t="shared" si="4"/>
        <v>2.3452078799117149</v>
      </c>
      <c r="H48" s="42">
        <f t="shared" si="4"/>
        <v>2.7386127875258306</v>
      </c>
      <c r="I48" s="42">
        <f t="shared" si="4"/>
        <v>2.7386127875258306</v>
      </c>
      <c r="J48" s="42">
        <f t="shared" si="4"/>
        <v>2.3452078799117149</v>
      </c>
      <c r="K48" s="42">
        <f t="shared" si="5"/>
        <v>22.410413240021832</v>
      </c>
      <c r="L48" s="42">
        <f t="shared" si="6"/>
        <v>2.4900459155579813</v>
      </c>
    </row>
    <row r="49" spans="1:12" ht="15.75">
      <c r="A49" s="3">
        <v>4</v>
      </c>
      <c r="B49" s="42">
        <f t="shared" si="4"/>
        <v>2.5495097567963922</v>
      </c>
      <c r="C49" s="42">
        <f t="shared" si="4"/>
        <v>2.5495097567963922</v>
      </c>
      <c r="D49" s="42">
        <f t="shared" si="4"/>
        <v>2.7386127875258306</v>
      </c>
      <c r="E49" s="42">
        <f t="shared" si="4"/>
        <v>2.5495097567963922</v>
      </c>
      <c r="F49" s="42">
        <f t="shared" si="4"/>
        <v>2.7386127875258306</v>
      </c>
      <c r="G49" s="42">
        <f t="shared" si="4"/>
        <v>2.5495097567963922</v>
      </c>
      <c r="H49" s="42">
        <f t="shared" si="4"/>
        <v>2.7386127875258306</v>
      </c>
      <c r="I49" s="42">
        <f t="shared" si="4"/>
        <v>2.7386127875258306</v>
      </c>
      <c r="J49" s="42">
        <f t="shared" si="4"/>
        <v>2.5495097567963922</v>
      </c>
      <c r="K49" s="42">
        <f t="shared" si="5"/>
        <v>23.701999934085286</v>
      </c>
      <c r="L49" s="42">
        <f t="shared" si="6"/>
        <v>2.6335555482316986</v>
      </c>
    </row>
    <row r="50" spans="1:12" ht="15.75">
      <c r="A50" s="3">
        <v>5</v>
      </c>
      <c r="B50" s="42">
        <f t="shared" si="4"/>
        <v>2.7386127875258306</v>
      </c>
      <c r="C50" s="42">
        <f t="shared" si="4"/>
        <v>2.7386127875258306</v>
      </c>
      <c r="D50" s="42">
        <f t="shared" si="4"/>
        <v>2.5495097567963922</v>
      </c>
      <c r="E50" s="42">
        <f t="shared" si="4"/>
        <v>2.5495097567963922</v>
      </c>
      <c r="F50" s="42">
        <f t="shared" si="4"/>
        <v>2.7386127875258306</v>
      </c>
      <c r="G50" s="42">
        <f t="shared" si="4"/>
        <v>2.5495097567963922</v>
      </c>
      <c r="H50" s="42">
        <f t="shared" si="4"/>
        <v>2.7386127875258306</v>
      </c>
      <c r="I50" s="42">
        <f t="shared" si="4"/>
        <v>2.5495097567963922</v>
      </c>
      <c r="J50" s="42">
        <f t="shared" si="4"/>
        <v>2.7386127875258306</v>
      </c>
      <c r="K50" s="42">
        <f t="shared" si="5"/>
        <v>23.891102964814724</v>
      </c>
      <c r="L50" s="42">
        <f t="shared" si="6"/>
        <v>2.6545669960905247</v>
      </c>
    </row>
    <row r="51" spans="1:12" ht="15.75">
      <c r="A51" s="3">
        <v>6</v>
      </c>
      <c r="B51" s="42">
        <f t="shared" si="4"/>
        <v>2.1213203435596424</v>
      </c>
      <c r="C51" s="42">
        <f t="shared" si="4"/>
        <v>2.1213203435596424</v>
      </c>
      <c r="D51" s="42">
        <f t="shared" si="4"/>
        <v>2.3452078799117149</v>
      </c>
      <c r="E51" s="42">
        <f t="shared" si="4"/>
        <v>1.8708286933869707</v>
      </c>
      <c r="F51" s="42">
        <f t="shared" si="4"/>
        <v>1.5811388300841898</v>
      </c>
      <c r="G51" s="42">
        <f t="shared" si="4"/>
        <v>1.8708286933869707</v>
      </c>
      <c r="H51" s="42">
        <f t="shared" si="4"/>
        <v>2.3452078799117149</v>
      </c>
      <c r="I51" s="42">
        <f t="shared" si="4"/>
        <v>2.1213203435596424</v>
      </c>
      <c r="J51" s="42">
        <f t="shared" si="4"/>
        <v>2.3452078799117149</v>
      </c>
      <c r="K51" s="42">
        <f t="shared" si="5"/>
        <v>18.722380887272202</v>
      </c>
      <c r="L51" s="42">
        <f t="shared" si="6"/>
        <v>2.0802645430302444</v>
      </c>
    </row>
    <row r="52" spans="1:12" ht="15.75">
      <c r="A52" s="3">
        <v>7</v>
      </c>
      <c r="B52" s="42">
        <f t="shared" si="4"/>
        <v>2.7386127875258306</v>
      </c>
      <c r="C52" s="42">
        <f t="shared" si="4"/>
        <v>2.7386127875258306</v>
      </c>
      <c r="D52" s="42">
        <f t="shared" si="4"/>
        <v>2.7386127875258306</v>
      </c>
      <c r="E52" s="42">
        <f t="shared" si="4"/>
        <v>2.7386127875258306</v>
      </c>
      <c r="F52" s="42">
        <f t="shared" si="4"/>
        <v>2.7386127875258306</v>
      </c>
      <c r="G52" s="42">
        <f t="shared" si="4"/>
        <v>2.7386127875258306</v>
      </c>
      <c r="H52" s="42">
        <f t="shared" si="4"/>
        <v>2.7386127875258306</v>
      </c>
      <c r="I52" s="42">
        <f t="shared" si="4"/>
        <v>2.7386127875258306</v>
      </c>
      <c r="J52" s="42">
        <f t="shared" si="4"/>
        <v>2.7386127875258306</v>
      </c>
      <c r="K52" s="42">
        <f t="shared" si="5"/>
        <v>24.647515087732476</v>
      </c>
      <c r="L52" s="42">
        <f t="shared" si="6"/>
        <v>2.7386127875258306</v>
      </c>
    </row>
    <row r="53" spans="1:12" ht="15.75">
      <c r="A53" s="3">
        <v>8</v>
      </c>
      <c r="B53" s="42">
        <f t="shared" si="4"/>
        <v>2.7386127875258306</v>
      </c>
      <c r="C53" s="42">
        <f t="shared" si="4"/>
        <v>2.7386127875258306</v>
      </c>
      <c r="D53" s="42">
        <f t="shared" si="4"/>
        <v>2.7386127875258306</v>
      </c>
      <c r="E53" s="42">
        <f t="shared" si="4"/>
        <v>2.7386127875258306</v>
      </c>
      <c r="F53" s="42">
        <f t="shared" si="4"/>
        <v>2.7386127875258306</v>
      </c>
      <c r="G53" s="42">
        <f t="shared" si="4"/>
        <v>2.7386127875258306</v>
      </c>
      <c r="H53" s="42">
        <f t="shared" si="4"/>
        <v>2.7386127875258306</v>
      </c>
      <c r="I53" s="42">
        <f t="shared" si="4"/>
        <v>2.7386127875258306</v>
      </c>
      <c r="J53" s="42">
        <f t="shared" si="4"/>
        <v>2.7386127875258306</v>
      </c>
      <c r="K53" s="42">
        <f t="shared" si="5"/>
        <v>24.647515087732476</v>
      </c>
      <c r="L53" s="42">
        <f t="shared" si="6"/>
        <v>2.7386127875258306</v>
      </c>
    </row>
    <row r="54" spans="1:12" ht="15.75">
      <c r="A54" s="3">
        <v>9</v>
      </c>
      <c r="B54" s="42">
        <f t="shared" si="4"/>
        <v>2.1213203435596424</v>
      </c>
      <c r="C54" s="42">
        <f t="shared" si="4"/>
        <v>2.1213203435596424</v>
      </c>
      <c r="D54" s="42">
        <f t="shared" si="4"/>
        <v>2.3452078799117149</v>
      </c>
      <c r="E54" s="42">
        <f t="shared" si="4"/>
        <v>2.3452078799117149</v>
      </c>
      <c r="F54" s="42">
        <f t="shared" si="4"/>
        <v>2.3452078799117149</v>
      </c>
      <c r="G54" s="42">
        <f t="shared" si="4"/>
        <v>2.3452078799117149</v>
      </c>
      <c r="H54" s="42">
        <f t="shared" si="4"/>
        <v>1.2247448713915889</v>
      </c>
      <c r="I54" s="42">
        <f t="shared" si="4"/>
        <v>1.5811388300841898</v>
      </c>
      <c r="J54" s="42">
        <f t="shared" si="4"/>
        <v>2.3452078799117149</v>
      </c>
      <c r="K54" s="42">
        <f t="shared" si="5"/>
        <v>18.774563788153639</v>
      </c>
      <c r="L54" s="42">
        <f t="shared" si="6"/>
        <v>2.0860626431281819</v>
      </c>
    </row>
    <row r="55" spans="1:12" ht="15.75">
      <c r="A55" s="3">
        <v>10</v>
      </c>
      <c r="B55" s="42">
        <f t="shared" si="4"/>
        <v>2.3452078799117149</v>
      </c>
      <c r="C55" s="42">
        <f t="shared" si="4"/>
        <v>2.3452078799117149</v>
      </c>
      <c r="D55" s="42">
        <f t="shared" si="4"/>
        <v>2.1213203435596424</v>
      </c>
      <c r="E55" s="42">
        <f t="shared" si="4"/>
        <v>2.3452078799117149</v>
      </c>
      <c r="F55" s="42">
        <f t="shared" si="4"/>
        <v>2.3452078799117149</v>
      </c>
      <c r="G55" s="42">
        <f t="shared" si="4"/>
        <v>2.3452078799117149</v>
      </c>
      <c r="H55" s="42">
        <f t="shared" si="4"/>
        <v>2.1213203435596424</v>
      </c>
      <c r="I55" s="42">
        <f t="shared" si="4"/>
        <v>2.1213203435596424</v>
      </c>
      <c r="J55" s="42">
        <f t="shared" si="4"/>
        <v>2.3452078799117149</v>
      </c>
      <c r="K55" s="42">
        <f t="shared" si="5"/>
        <v>20.435208310149218</v>
      </c>
      <c r="L55" s="42">
        <f t="shared" si="6"/>
        <v>2.270578701127691</v>
      </c>
    </row>
    <row r="56" spans="1:12" ht="15.75">
      <c r="A56" s="3">
        <v>11</v>
      </c>
      <c r="B56" s="42">
        <f t="shared" si="4"/>
        <v>1.8708286933869707</v>
      </c>
      <c r="C56" s="42">
        <f t="shared" si="4"/>
        <v>1.8708286933869707</v>
      </c>
      <c r="D56" s="42">
        <f t="shared" si="4"/>
        <v>1.8708286933869707</v>
      </c>
      <c r="E56" s="42">
        <f t="shared" si="4"/>
        <v>1.8708286933869707</v>
      </c>
      <c r="F56" s="42">
        <f t="shared" si="4"/>
        <v>1.5811388300841898</v>
      </c>
      <c r="G56" s="42">
        <f t="shared" si="4"/>
        <v>1.8708286933869707</v>
      </c>
      <c r="H56" s="42">
        <f t="shared" si="4"/>
        <v>2.1213203435596424</v>
      </c>
      <c r="I56" s="42">
        <f t="shared" si="4"/>
        <v>1.5811388300841898</v>
      </c>
      <c r="J56" s="42">
        <f t="shared" si="4"/>
        <v>1.5811388300841898</v>
      </c>
      <c r="K56" s="42">
        <f t="shared" si="5"/>
        <v>16.218880300747063</v>
      </c>
      <c r="L56" s="42">
        <f t="shared" si="6"/>
        <v>1.8020978111941182</v>
      </c>
    </row>
    <row r="57" spans="1:12" ht="15.75">
      <c r="A57" s="3">
        <v>12</v>
      </c>
      <c r="B57" s="42">
        <f t="shared" si="4"/>
        <v>1.5811388300841898</v>
      </c>
      <c r="C57" s="42">
        <f t="shared" si="4"/>
        <v>1.2247448713915889</v>
      </c>
      <c r="D57" s="42">
        <f t="shared" si="4"/>
        <v>1.2247448713915889</v>
      </c>
      <c r="E57" s="42">
        <f t="shared" si="4"/>
        <v>1.2247448713915889</v>
      </c>
      <c r="F57" s="42">
        <f t="shared" si="4"/>
        <v>1.5811388300841898</v>
      </c>
      <c r="G57" s="42">
        <f t="shared" si="4"/>
        <v>1.5811388300841898</v>
      </c>
      <c r="H57" s="42">
        <f t="shared" si="4"/>
        <v>1.5811388300841898</v>
      </c>
      <c r="I57" s="42">
        <f t="shared" si="4"/>
        <v>1.5811388300841898</v>
      </c>
      <c r="J57" s="42">
        <f t="shared" si="4"/>
        <v>1.2247448713915889</v>
      </c>
      <c r="K57" s="42">
        <f t="shared" si="5"/>
        <v>12.804673635987305</v>
      </c>
      <c r="L57" s="42">
        <f t="shared" si="6"/>
        <v>1.4227415151097005</v>
      </c>
    </row>
    <row r="58" spans="1:12" ht="15.75">
      <c r="A58" s="3">
        <v>13</v>
      </c>
      <c r="B58" s="42">
        <f t="shared" si="4"/>
        <v>2.5495097567963922</v>
      </c>
      <c r="C58" s="42">
        <f t="shared" si="4"/>
        <v>2.5495097567963922</v>
      </c>
      <c r="D58" s="42">
        <f t="shared" si="4"/>
        <v>2.5495097567963922</v>
      </c>
      <c r="E58" s="42">
        <f t="shared" si="4"/>
        <v>2.5495097567963922</v>
      </c>
      <c r="F58" s="42">
        <f t="shared" si="4"/>
        <v>2.5495097567963922</v>
      </c>
      <c r="G58" s="42">
        <f t="shared" si="4"/>
        <v>2.5495097567963922</v>
      </c>
      <c r="H58" s="42">
        <f t="shared" si="4"/>
        <v>2.5495097567963922</v>
      </c>
      <c r="I58" s="42">
        <f t="shared" si="4"/>
        <v>2.5495097567963922</v>
      </c>
      <c r="J58" s="42">
        <f t="shared" si="4"/>
        <v>2.1213203435596424</v>
      </c>
      <c r="K58" s="42">
        <f t="shared" si="5"/>
        <v>22.517398397930783</v>
      </c>
      <c r="L58" s="42">
        <f t="shared" si="6"/>
        <v>2.5019331553256428</v>
      </c>
    </row>
    <row r="59" spans="1:12" ht="15.75">
      <c r="A59" s="3">
        <v>14</v>
      </c>
      <c r="B59" s="42">
        <f t="shared" si="4"/>
        <v>2.7386127875258306</v>
      </c>
      <c r="C59" s="42">
        <f t="shared" si="4"/>
        <v>2.7386127875258306</v>
      </c>
      <c r="D59" s="42">
        <f t="shared" si="4"/>
        <v>2.7386127875258306</v>
      </c>
      <c r="E59" s="42">
        <f t="shared" si="4"/>
        <v>2.7386127875258306</v>
      </c>
      <c r="F59" s="42">
        <f t="shared" si="4"/>
        <v>2.7386127875258306</v>
      </c>
      <c r="G59" s="42">
        <f t="shared" si="4"/>
        <v>2.7386127875258306</v>
      </c>
      <c r="H59" s="42">
        <f t="shared" si="4"/>
        <v>2.7386127875258306</v>
      </c>
      <c r="I59" s="42">
        <f t="shared" si="4"/>
        <v>2.7386127875258306</v>
      </c>
      <c r="J59" s="42">
        <f t="shared" si="4"/>
        <v>2.7386127875258306</v>
      </c>
      <c r="K59" s="42">
        <f t="shared" si="5"/>
        <v>24.647515087732476</v>
      </c>
      <c r="L59" s="42">
        <f t="shared" si="6"/>
        <v>2.7386127875258306</v>
      </c>
    </row>
    <row r="60" spans="1:12" ht="15.75">
      <c r="A60" s="3">
        <v>15</v>
      </c>
      <c r="B60" s="42">
        <f t="shared" si="4"/>
        <v>1.5811388300841898</v>
      </c>
      <c r="C60" s="42">
        <f t="shared" si="4"/>
        <v>1.5811388300841898</v>
      </c>
      <c r="D60" s="42">
        <f t="shared" si="4"/>
        <v>1.5811388300841898</v>
      </c>
      <c r="E60" s="42">
        <f t="shared" si="4"/>
        <v>1.5811388300841898</v>
      </c>
      <c r="F60" s="42">
        <f t="shared" si="4"/>
        <v>1.2247448713915889</v>
      </c>
      <c r="G60" s="42">
        <f t="shared" si="4"/>
        <v>1.5811388300841898</v>
      </c>
      <c r="H60" s="42">
        <f t="shared" si="4"/>
        <v>1.5811388300841898</v>
      </c>
      <c r="I60" s="42">
        <f t="shared" si="4"/>
        <v>1.5811388300841898</v>
      </c>
      <c r="J60" s="42">
        <f t="shared" si="4"/>
        <v>1.5811388300841898</v>
      </c>
      <c r="K60" s="42">
        <f t="shared" si="5"/>
        <v>13.873855512065104</v>
      </c>
      <c r="L60" s="42">
        <f t="shared" si="6"/>
        <v>1.5415395013405671</v>
      </c>
    </row>
    <row r="61" spans="1:12" ht="15.75">
      <c r="A61" s="3">
        <v>16</v>
      </c>
      <c r="B61" s="42">
        <f t="shared" si="4"/>
        <v>1.2247448713915889</v>
      </c>
      <c r="C61" s="42">
        <f t="shared" si="4"/>
        <v>1.2247448713915889</v>
      </c>
      <c r="D61" s="42">
        <f t="shared" si="4"/>
        <v>1.2247448713915889</v>
      </c>
      <c r="E61" s="42">
        <f t="shared" si="4"/>
        <v>1.5811388300841898</v>
      </c>
      <c r="F61" s="42">
        <f t="shared" si="4"/>
        <v>1.5811388300841898</v>
      </c>
      <c r="G61" s="42">
        <f t="shared" si="4"/>
        <v>1.5811388300841898</v>
      </c>
      <c r="H61" s="42">
        <f t="shared" si="4"/>
        <v>1.5811388300841898</v>
      </c>
      <c r="I61" s="42">
        <f t="shared" si="4"/>
        <v>1.2247448713915889</v>
      </c>
      <c r="J61" s="42">
        <f t="shared" si="4"/>
        <v>1.5811388300841898</v>
      </c>
      <c r="K61" s="42">
        <f>SUM(B61:J61)</f>
        <v>12.804673635987303</v>
      </c>
      <c r="L61" s="42">
        <f>AVERAGE(B61:J61)</f>
        <v>1.4227415151097003</v>
      </c>
    </row>
    <row r="62" spans="1:12" ht="15.75">
      <c r="A62" s="3">
        <v>17</v>
      </c>
      <c r="B62" s="42">
        <f t="shared" ref="B62:J65" si="7">SQRT(B20+0.5)</f>
        <v>2.5495097567963922</v>
      </c>
      <c r="C62" s="42">
        <f t="shared" si="7"/>
        <v>2.7386127875258306</v>
      </c>
      <c r="D62" s="42">
        <f t="shared" si="7"/>
        <v>2.5495097567963922</v>
      </c>
      <c r="E62" s="42">
        <f t="shared" si="7"/>
        <v>2.7386127875258306</v>
      </c>
      <c r="F62" s="42">
        <f t="shared" si="7"/>
        <v>2.7386127875258306</v>
      </c>
      <c r="G62" s="42">
        <f t="shared" si="7"/>
        <v>2.7386127875258306</v>
      </c>
      <c r="H62" s="42">
        <f t="shared" si="7"/>
        <v>2.7386127875258306</v>
      </c>
      <c r="I62" s="42">
        <f t="shared" si="7"/>
        <v>2.7386127875258306</v>
      </c>
      <c r="J62" s="42">
        <f t="shared" si="7"/>
        <v>2.7386127875258306</v>
      </c>
      <c r="K62" s="42">
        <f>SUM(B62:J62)</f>
        <v>24.2693090262736</v>
      </c>
      <c r="L62" s="42">
        <f>AVERAGE(B62:J62)</f>
        <v>2.6965898918081779</v>
      </c>
    </row>
    <row r="63" spans="1:12" ht="15.75">
      <c r="A63" s="3">
        <v>18</v>
      </c>
      <c r="B63" s="42">
        <f t="shared" si="7"/>
        <v>2.7386127875258306</v>
      </c>
      <c r="C63" s="42">
        <f t="shared" si="7"/>
        <v>2.5495097567963922</v>
      </c>
      <c r="D63" s="42">
        <f t="shared" si="7"/>
        <v>2.5495097567963922</v>
      </c>
      <c r="E63" s="42">
        <f t="shared" si="7"/>
        <v>2.5495097567963922</v>
      </c>
      <c r="F63" s="42">
        <f t="shared" si="7"/>
        <v>2.5495097567963922</v>
      </c>
      <c r="G63" s="42">
        <f t="shared" si="7"/>
        <v>2.5495097567963922</v>
      </c>
      <c r="H63" s="42">
        <f t="shared" si="7"/>
        <v>2.5495097567963922</v>
      </c>
      <c r="I63" s="42">
        <f t="shared" si="7"/>
        <v>2.5495097567963922</v>
      </c>
      <c r="J63" s="42">
        <f t="shared" si="7"/>
        <v>2.5495097567963922</v>
      </c>
      <c r="K63" s="42">
        <f>SUM(B63:J63)</f>
        <v>23.134690841896973</v>
      </c>
      <c r="L63" s="42">
        <f>AVERAGE(B63:J63)</f>
        <v>2.5705212046552193</v>
      </c>
    </row>
    <row r="64" spans="1:12" ht="15.75">
      <c r="A64" s="3">
        <v>19</v>
      </c>
      <c r="B64" s="42">
        <f t="shared" si="7"/>
        <v>2.3452078799117149</v>
      </c>
      <c r="C64" s="42">
        <f t="shared" si="7"/>
        <v>2.3452078799117149</v>
      </c>
      <c r="D64" s="42">
        <f t="shared" si="7"/>
        <v>2.3452078799117149</v>
      </c>
      <c r="E64" s="42">
        <f t="shared" si="7"/>
        <v>2.3452078799117149</v>
      </c>
      <c r="F64" s="42">
        <f t="shared" si="7"/>
        <v>2.3452078799117149</v>
      </c>
      <c r="G64" s="42">
        <f t="shared" si="7"/>
        <v>2.3452078799117149</v>
      </c>
      <c r="H64" s="42">
        <f t="shared" si="7"/>
        <v>2.3452078799117149</v>
      </c>
      <c r="I64" s="42">
        <f t="shared" si="7"/>
        <v>1.8708286933869707</v>
      </c>
      <c r="J64" s="42">
        <f t="shared" si="7"/>
        <v>2.3452078799117149</v>
      </c>
      <c r="K64" s="42">
        <f>SUM(B64:J64)</f>
        <v>20.632491732680691</v>
      </c>
      <c r="L64" s="42">
        <f>AVERAGE(B64:J64)</f>
        <v>2.2924990814089656</v>
      </c>
    </row>
    <row r="65" spans="1:12" ht="15.75">
      <c r="A65" s="3">
        <v>20</v>
      </c>
      <c r="B65" s="42">
        <f t="shared" si="7"/>
        <v>2.1213203435596424</v>
      </c>
      <c r="C65" s="42">
        <f t="shared" si="7"/>
        <v>2.3452078799117149</v>
      </c>
      <c r="D65" s="42">
        <f t="shared" si="7"/>
        <v>2.1213203435596424</v>
      </c>
      <c r="E65" s="42">
        <f t="shared" si="7"/>
        <v>2.3452078799117149</v>
      </c>
      <c r="F65" s="42">
        <f t="shared" si="7"/>
        <v>2.1213203435596424</v>
      </c>
      <c r="G65" s="42">
        <f t="shared" si="7"/>
        <v>2.3452078799117149</v>
      </c>
      <c r="H65" s="42">
        <f t="shared" si="7"/>
        <v>2.5495097567963922</v>
      </c>
      <c r="I65" s="42">
        <f t="shared" si="7"/>
        <v>2.1213203435596424</v>
      </c>
      <c r="J65" s="42">
        <f t="shared" si="7"/>
        <v>2.5495097567963922</v>
      </c>
      <c r="K65" s="42">
        <f>SUM(B65:J65)</f>
        <v>20.6199245275665</v>
      </c>
      <c r="L65" s="42">
        <f>AVERAGE(B65:J65)</f>
        <v>2.2911027252851666</v>
      </c>
    </row>
    <row r="66" spans="1:12" ht="15.75">
      <c r="A66" s="2" t="s">
        <v>2</v>
      </c>
      <c r="B66" s="43">
        <f t="shared" ref="B66:L66" si="8">SUM(B46:B65)</f>
        <v>44.74068649015328</v>
      </c>
      <c r="C66" s="43">
        <f t="shared" si="8"/>
        <v>45.186274298648826</v>
      </c>
      <c r="D66" s="43">
        <f t="shared" si="8"/>
        <v>45.390576175533511</v>
      </c>
      <c r="E66" s="43">
        <f t="shared" si="8"/>
        <v>46.01005588370829</v>
      </c>
      <c r="F66" s="43">
        <f t="shared" si="8"/>
        <v>45.106201788177309</v>
      </c>
      <c r="G66" s="43">
        <f t="shared" si="8"/>
        <v>45.49425204075456</v>
      </c>
      <c r="H66" s="43">
        <f t="shared" si="8"/>
        <v>46.140375041840223</v>
      </c>
      <c r="I66" s="43">
        <f t="shared" si="8"/>
        <v>43.994944498218985</v>
      </c>
      <c r="J66" s="43">
        <f t="shared" si="8"/>
        <v>45.287762899661288</v>
      </c>
      <c r="K66" s="43">
        <f t="shared" si="8"/>
        <v>407.35112911669637</v>
      </c>
      <c r="L66" s="43">
        <f t="shared" si="8"/>
        <v>45.261236568521809</v>
      </c>
    </row>
    <row r="67" spans="1:12" ht="15.75">
      <c r="A67" s="2" t="s">
        <v>3</v>
      </c>
      <c r="B67" s="43">
        <f t="shared" ref="B67:L67" si="9">AVERAGE(B46:B65)</f>
        <v>2.2370343245076638</v>
      </c>
      <c r="C67" s="43">
        <f t="shared" si="9"/>
        <v>2.2593137149324414</v>
      </c>
      <c r="D67" s="43">
        <f t="shared" si="9"/>
        <v>2.2695288087766756</v>
      </c>
      <c r="E67" s="43">
        <f t="shared" si="9"/>
        <v>2.3005027941854146</v>
      </c>
      <c r="F67" s="43">
        <f t="shared" si="9"/>
        <v>2.2553100894088653</v>
      </c>
      <c r="G67" s="43">
        <f t="shared" si="9"/>
        <v>2.2747126020377282</v>
      </c>
      <c r="H67" s="43">
        <f t="shared" si="9"/>
        <v>2.3070187520920111</v>
      </c>
      <c r="I67" s="43">
        <f t="shared" si="9"/>
        <v>2.1997472249109493</v>
      </c>
      <c r="J67" s="43">
        <f t="shared" si="9"/>
        <v>2.2643881449830645</v>
      </c>
      <c r="K67" s="43">
        <f t="shared" si="9"/>
        <v>20.367556455834819</v>
      </c>
      <c r="L67" s="43">
        <f t="shared" si="9"/>
        <v>2.2630618284260904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opLeftCell="A46" workbookViewId="0">
      <selection activeCell="B46" sqref="B46:L67"/>
    </sheetView>
  </sheetViews>
  <sheetFormatPr defaultRowHeight="15"/>
  <sheetData>
    <row r="1" spans="1:12" ht="15.7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2</v>
      </c>
      <c r="L2" s="2" t="s">
        <v>3</v>
      </c>
    </row>
    <row r="3" spans="1:12" ht="15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</row>
    <row r="4" spans="1:12" ht="15.75">
      <c r="A4" s="3">
        <v>1</v>
      </c>
      <c r="B4" s="3">
        <v>3</v>
      </c>
      <c r="C4" s="3">
        <v>3</v>
      </c>
      <c r="D4" s="3">
        <v>3</v>
      </c>
      <c r="E4" s="3">
        <v>4</v>
      </c>
      <c r="F4" s="3">
        <v>5</v>
      </c>
      <c r="G4" s="3">
        <v>4</v>
      </c>
      <c r="H4" s="3">
        <v>5</v>
      </c>
      <c r="I4" s="3">
        <v>5</v>
      </c>
      <c r="J4" s="3">
        <v>4</v>
      </c>
      <c r="K4" s="3">
        <f>SUM(B4:J4)</f>
        <v>36</v>
      </c>
      <c r="L4" s="42">
        <f>AVERAGE(B4:J4)</f>
        <v>4</v>
      </c>
    </row>
    <row r="5" spans="1:12" ht="15.75">
      <c r="A5" s="3">
        <v>2</v>
      </c>
      <c r="B5" s="3">
        <v>4</v>
      </c>
      <c r="C5" s="3">
        <v>1</v>
      </c>
      <c r="D5" s="3">
        <v>2</v>
      </c>
      <c r="E5" s="3">
        <v>1</v>
      </c>
      <c r="F5" s="3">
        <v>1</v>
      </c>
      <c r="G5" s="3">
        <v>1</v>
      </c>
      <c r="H5" s="3">
        <v>1</v>
      </c>
      <c r="I5" s="3">
        <v>1</v>
      </c>
      <c r="J5" s="3">
        <v>3</v>
      </c>
      <c r="K5" s="3">
        <f t="shared" ref="K5:K18" si="0">SUM(B5:J5)</f>
        <v>15</v>
      </c>
      <c r="L5" s="42">
        <f t="shared" ref="L5:L18" si="1">AVERAGE(B5:J5)</f>
        <v>1.6666666666666667</v>
      </c>
    </row>
    <row r="6" spans="1:12" ht="15.75">
      <c r="A6" s="3">
        <v>3</v>
      </c>
      <c r="B6" s="3">
        <v>3</v>
      </c>
      <c r="C6" s="3">
        <v>3</v>
      </c>
      <c r="D6" s="3">
        <v>4</v>
      </c>
      <c r="E6" s="3">
        <v>1</v>
      </c>
      <c r="F6" s="3">
        <v>2</v>
      </c>
      <c r="G6" s="3">
        <v>2</v>
      </c>
      <c r="H6" s="3">
        <v>2</v>
      </c>
      <c r="I6" s="3">
        <v>2</v>
      </c>
      <c r="J6" s="3">
        <v>3</v>
      </c>
      <c r="K6" s="3">
        <f t="shared" si="0"/>
        <v>22</v>
      </c>
      <c r="L6" s="42">
        <f t="shared" si="1"/>
        <v>2.4444444444444446</v>
      </c>
    </row>
    <row r="7" spans="1:12" ht="15.75">
      <c r="A7" s="3">
        <v>4</v>
      </c>
      <c r="B7" s="3">
        <v>5</v>
      </c>
      <c r="C7" s="3">
        <v>3</v>
      </c>
      <c r="D7" s="3">
        <v>1</v>
      </c>
      <c r="E7" s="3">
        <v>2</v>
      </c>
      <c r="F7" s="3">
        <v>4</v>
      </c>
      <c r="G7" s="3">
        <v>1</v>
      </c>
      <c r="H7" s="3">
        <v>6</v>
      </c>
      <c r="I7" s="3">
        <v>2</v>
      </c>
      <c r="J7" s="3">
        <v>3</v>
      </c>
      <c r="K7" s="3">
        <f t="shared" si="0"/>
        <v>27</v>
      </c>
      <c r="L7" s="42">
        <f t="shared" si="1"/>
        <v>3</v>
      </c>
    </row>
    <row r="8" spans="1:12" ht="15.75">
      <c r="A8" s="3">
        <v>5</v>
      </c>
      <c r="B8" s="3">
        <v>4</v>
      </c>
      <c r="C8" s="3">
        <v>5</v>
      </c>
      <c r="D8" s="3">
        <v>5</v>
      </c>
      <c r="E8" s="3">
        <v>2</v>
      </c>
      <c r="F8" s="3">
        <v>1</v>
      </c>
      <c r="G8" s="3">
        <v>4</v>
      </c>
      <c r="H8" s="3">
        <v>1</v>
      </c>
      <c r="I8" s="3">
        <v>2</v>
      </c>
      <c r="J8" s="3">
        <v>2</v>
      </c>
      <c r="K8" s="3">
        <f t="shared" si="0"/>
        <v>26</v>
      </c>
      <c r="L8" s="42">
        <f t="shared" si="1"/>
        <v>2.8888888888888888</v>
      </c>
    </row>
    <row r="9" spans="1:12" ht="15.75">
      <c r="A9" s="3">
        <v>6</v>
      </c>
      <c r="B9" s="3">
        <v>4</v>
      </c>
      <c r="C9" s="3">
        <v>4</v>
      </c>
      <c r="D9" s="3">
        <v>4</v>
      </c>
      <c r="E9" s="3">
        <v>3</v>
      </c>
      <c r="F9" s="3">
        <v>4</v>
      </c>
      <c r="G9" s="3">
        <v>3</v>
      </c>
      <c r="H9" s="3">
        <v>4</v>
      </c>
      <c r="I9" s="3">
        <v>4</v>
      </c>
      <c r="J9" s="3">
        <v>4</v>
      </c>
      <c r="K9" s="3">
        <f t="shared" si="0"/>
        <v>34</v>
      </c>
      <c r="L9" s="42">
        <f t="shared" si="1"/>
        <v>3.7777777777777777</v>
      </c>
    </row>
    <row r="10" spans="1:12" ht="15.75">
      <c r="A10" s="3">
        <v>7</v>
      </c>
      <c r="B10" s="3">
        <v>5</v>
      </c>
      <c r="C10" s="3">
        <v>5</v>
      </c>
      <c r="D10" s="3">
        <v>6</v>
      </c>
      <c r="E10" s="3">
        <v>5</v>
      </c>
      <c r="F10" s="3">
        <v>5</v>
      </c>
      <c r="G10" s="3">
        <v>5</v>
      </c>
      <c r="H10" s="3">
        <v>5</v>
      </c>
      <c r="I10" s="3">
        <v>5</v>
      </c>
      <c r="J10" s="3">
        <v>5</v>
      </c>
      <c r="K10" s="3">
        <f t="shared" si="0"/>
        <v>46</v>
      </c>
      <c r="L10" s="42">
        <f t="shared" si="1"/>
        <v>5.1111111111111107</v>
      </c>
    </row>
    <row r="11" spans="1:12" ht="15.75">
      <c r="A11" s="3">
        <v>8</v>
      </c>
      <c r="B11" s="3">
        <v>4</v>
      </c>
      <c r="C11" s="3">
        <v>4</v>
      </c>
      <c r="D11" s="3">
        <v>5</v>
      </c>
      <c r="E11" s="3">
        <v>5</v>
      </c>
      <c r="F11" s="3">
        <v>3</v>
      </c>
      <c r="G11" s="3">
        <v>3</v>
      </c>
      <c r="H11" s="3">
        <v>2</v>
      </c>
      <c r="I11" s="3">
        <v>3</v>
      </c>
      <c r="J11" s="3">
        <v>2</v>
      </c>
      <c r="K11" s="3">
        <f t="shared" si="0"/>
        <v>31</v>
      </c>
      <c r="L11" s="42">
        <f t="shared" si="1"/>
        <v>3.4444444444444446</v>
      </c>
    </row>
    <row r="12" spans="1:12" ht="15.75">
      <c r="A12" s="3">
        <v>9</v>
      </c>
      <c r="B12" s="3">
        <v>1</v>
      </c>
      <c r="C12" s="3">
        <v>3</v>
      </c>
      <c r="D12" s="3">
        <v>4</v>
      </c>
      <c r="E12" s="3">
        <v>4</v>
      </c>
      <c r="F12" s="3">
        <v>3</v>
      </c>
      <c r="G12" s="3">
        <v>3</v>
      </c>
      <c r="H12" s="3">
        <v>3</v>
      </c>
      <c r="I12" s="3">
        <v>1</v>
      </c>
      <c r="J12" s="3">
        <v>2</v>
      </c>
      <c r="K12" s="3">
        <f t="shared" si="0"/>
        <v>24</v>
      </c>
      <c r="L12" s="42">
        <f t="shared" si="1"/>
        <v>2.6666666666666665</v>
      </c>
    </row>
    <row r="13" spans="1:12" ht="15.75">
      <c r="A13" s="3">
        <v>10</v>
      </c>
      <c r="B13" s="3">
        <v>1</v>
      </c>
      <c r="C13" s="3">
        <v>1</v>
      </c>
      <c r="D13" s="3">
        <v>1</v>
      </c>
      <c r="E13" s="3">
        <v>1</v>
      </c>
      <c r="F13" s="3">
        <v>2</v>
      </c>
      <c r="G13" s="3">
        <v>2</v>
      </c>
      <c r="H13" s="3">
        <v>3</v>
      </c>
      <c r="I13" s="3">
        <v>3</v>
      </c>
      <c r="J13" s="3">
        <v>3</v>
      </c>
      <c r="K13" s="3">
        <f t="shared" si="0"/>
        <v>17</v>
      </c>
      <c r="L13" s="42">
        <f t="shared" si="1"/>
        <v>1.8888888888888888</v>
      </c>
    </row>
    <row r="14" spans="1:12" ht="15.75">
      <c r="A14" s="3">
        <v>11</v>
      </c>
      <c r="B14" s="3">
        <v>3</v>
      </c>
      <c r="C14" s="3">
        <v>1</v>
      </c>
      <c r="D14" s="3">
        <v>1</v>
      </c>
      <c r="E14" s="3">
        <v>2</v>
      </c>
      <c r="F14" s="3">
        <v>2</v>
      </c>
      <c r="G14" s="3">
        <v>5</v>
      </c>
      <c r="H14" s="3">
        <v>6</v>
      </c>
      <c r="I14" s="3">
        <v>3</v>
      </c>
      <c r="J14" s="3">
        <v>2</v>
      </c>
      <c r="K14" s="3">
        <f t="shared" si="0"/>
        <v>25</v>
      </c>
      <c r="L14" s="42">
        <f t="shared" si="1"/>
        <v>2.7777777777777777</v>
      </c>
    </row>
    <row r="15" spans="1:12" ht="15.75">
      <c r="A15" s="3">
        <v>12</v>
      </c>
      <c r="B15" s="3">
        <v>1</v>
      </c>
      <c r="C15" s="3">
        <v>2</v>
      </c>
      <c r="D15" s="3">
        <v>3</v>
      </c>
      <c r="E15" s="3">
        <v>4</v>
      </c>
      <c r="F15" s="3">
        <v>2</v>
      </c>
      <c r="G15" s="3">
        <v>3</v>
      </c>
      <c r="H15" s="3">
        <v>3</v>
      </c>
      <c r="I15" s="3">
        <v>3</v>
      </c>
      <c r="J15" s="3">
        <v>4</v>
      </c>
      <c r="K15" s="3">
        <f t="shared" si="0"/>
        <v>25</v>
      </c>
      <c r="L15" s="42">
        <f t="shared" si="1"/>
        <v>2.7777777777777777</v>
      </c>
    </row>
    <row r="16" spans="1:12" ht="15.75">
      <c r="A16" s="3">
        <v>13</v>
      </c>
      <c r="B16" s="3">
        <v>1</v>
      </c>
      <c r="C16" s="3">
        <v>2</v>
      </c>
      <c r="D16" s="3">
        <v>3</v>
      </c>
      <c r="E16" s="3">
        <v>3</v>
      </c>
      <c r="F16" s="3">
        <v>2</v>
      </c>
      <c r="G16" s="3">
        <v>4</v>
      </c>
      <c r="H16" s="3">
        <v>3</v>
      </c>
      <c r="I16" s="3">
        <v>3</v>
      </c>
      <c r="J16" s="3">
        <v>2</v>
      </c>
      <c r="K16" s="3">
        <f t="shared" si="0"/>
        <v>23</v>
      </c>
      <c r="L16" s="42">
        <f t="shared" si="1"/>
        <v>2.5555555555555554</v>
      </c>
    </row>
    <row r="17" spans="1:12" ht="15.75">
      <c r="A17" s="3">
        <v>14</v>
      </c>
      <c r="B17" s="3">
        <v>3</v>
      </c>
      <c r="C17" s="3">
        <v>2</v>
      </c>
      <c r="D17" s="3">
        <v>1</v>
      </c>
      <c r="E17" s="3">
        <v>3</v>
      </c>
      <c r="F17" s="3">
        <v>1</v>
      </c>
      <c r="G17" s="3">
        <v>3</v>
      </c>
      <c r="H17" s="3">
        <v>2</v>
      </c>
      <c r="I17" s="3">
        <v>3</v>
      </c>
      <c r="J17" s="3">
        <v>2</v>
      </c>
      <c r="K17" s="3">
        <f t="shared" si="0"/>
        <v>20</v>
      </c>
      <c r="L17" s="42">
        <f t="shared" si="1"/>
        <v>2.2222222222222223</v>
      </c>
    </row>
    <row r="18" spans="1:12" ht="15.75">
      <c r="A18" s="3">
        <v>15</v>
      </c>
      <c r="B18" s="3">
        <v>1</v>
      </c>
      <c r="C18" s="3">
        <v>2</v>
      </c>
      <c r="D18" s="3">
        <v>2</v>
      </c>
      <c r="E18" s="3">
        <v>3</v>
      </c>
      <c r="F18" s="3">
        <v>1</v>
      </c>
      <c r="G18" s="3">
        <v>2</v>
      </c>
      <c r="H18" s="3">
        <v>2</v>
      </c>
      <c r="I18" s="3">
        <v>1</v>
      </c>
      <c r="J18" s="3">
        <v>3</v>
      </c>
      <c r="K18" s="3">
        <f t="shared" si="0"/>
        <v>17</v>
      </c>
      <c r="L18" s="42">
        <f t="shared" si="1"/>
        <v>1.8888888888888888</v>
      </c>
    </row>
    <row r="19" spans="1:12" ht="15.75">
      <c r="A19" s="3">
        <v>16</v>
      </c>
      <c r="B19" s="3">
        <v>3</v>
      </c>
      <c r="C19" s="3">
        <v>1</v>
      </c>
      <c r="D19" s="3">
        <v>4</v>
      </c>
      <c r="E19" s="3">
        <v>4</v>
      </c>
      <c r="F19" s="3">
        <v>1</v>
      </c>
      <c r="G19" s="3">
        <v>1</v>
      </c>
      <c r="H19" s="3">
        <v>4</v>
      </c>
      <c r="I19" s="3">
        <v>1</v>
      </c>
      <c r="J19" s="3">
        <v>1</v>
      </c>
      <c r="K19" s="3">
        <f>SUM(B19:J19)</f>
        <v>20</v>
      </c>
      <c r="L19" s="42">
        <f>AVERAGE(B19:J19)</f>
        <v>2.2222222222222223</v>
      </c>
    </row>
    <row r="20" spans="1:12" ht="15.75">
      <c r="A20" s="3">
        <v>17</v>
      </c>
      <c r="B20" s="3">
        <v>3</v>
      </c>
      <c r="C20" s="3">
        <v>3</v>
      </c>
      <c r="D20" s="3">
        <v>3</v>
      </c>
      <c r="E20" s="3">
        <v>3</v>
      </c>
      <c r="F20" s="3">
        <v>4</v>
      </c>
      <c r="G20" s="3">
        <v>3</v>
      </c>
      <c r="H20" s="3">
        <v>3</v>
      </c>
      <c r="I20" s="3">
        <v>2</v>
      </c>
      <c r="J20" s="3">
        <v>3</v>
      </c>
      <c r="K20" s="3">
        <f>SUM(B20:J20)</f>
        <v>27</v>
      </c>
      <c r="L20" s="42">
        <f>AVERAGE(B20:J20)</f>
        <v>3</v>
      </c>
    </row>
    <row r="21" spans="1:12" ht="15.75">
      <c r="A21" s="3">
        <v>18</v>
      </c>
      <c r="B21" s="3">
        <v>4</v>
      </c>
      <c r="C21" s="3">
        <v>4</v>
      </c>
      <c r="D21" s="3">
        <v>4</v>
      </c>
      <c r="E21" s="3">
        <v>1</v>
      </c>
      <c r="F21" s="3">
        <v>1</v>
      </c>
      <c r="G21" s="3">
        <v>2</v>
      </c>
      <c r="H21" s="3">
        <v>2</v>
      </c>
      <c r="I21" s="3">
        <v>2</v>
      </c>
      <c r="J21" s="3">
        <v>2</v>
      </c>
      <c r="K21" s="3">
        <f>SUM(B21:J21)</f>
        <v>22</v>
      </c>
      <c r="L21" s="42">
        <f>AVERAGE(B21:J21)</f>
        <v>2.4444444444444446</v>
      </c>
    </row>
    <row r="22" spans="1:12" ht="15.75">
      <c r="A22" s="3">
        <v>19</v>
      </c>
      <c r="B22" s="3">
        <v>3</v>
      </c>
      <c r="C22" s="3">
        <v>3</v>
      </c>
      <c r="D22" s="3">
        <v>4</v>
      </c>
      <c r="E22" s="3">
        <v>3</v>
      </c>
      <c r="F22" s="3">
        <v>4</v>
      </c>
      <c r="G22" s="3">
        <v>3</v>
      </c>
      <c r="H22" s="3">
        <v>4</v>
      </c>
      <c r="I22" s="3">
        <v>3</v>
      </c>
      <c r="J22" s="3">
        <v>4</v>
      </c>
      <c r="K22" s="3">
        <f>SUM(B22:J22)</f>
        <v>31</v>
      </c>
      <c r="L22" s="42">
        <f>AVERAGE(B22:J22)</f>
        <v>3.4444444444444446</v>
      </c>
    </row>
    <row r="23" spans="1:12" ht="15.75">
      <c r="A23" s="3">
        <v>20</v>
      </c>
      <c r="B23" s="3">
        <v>2</v>
      </c>
      <c r="C23" s="3">
        <v>4</v>
      </c>
      <c r="D23" s="3">
        <v>4</v>
      </c>
      <c r="E23" s="3">
        <v>4</v>
      </c>
      <c r="F23" s="3">
        <v>3</v>
      </c>
      <c r="G23" s="3">
        <v>4</v>
      </c>
      <c r="H23" s="3">
        <v>4</v>
      </c>
      <c r="I23" s="3">
        <v>3</v>
      </c>
      <c r="J23" s="3">
        <v>3</v>
      </c>
      <c r="K23" s="3">
        <f>SUM(B23:J23)</f>
        <v>31</v>
      </c>
      <c r="L23" s="42">
        <f>AVERAGE(B23:J23)</f>
        <v>3.4444444444444446</v>
      </c>
    </row>
    <row r="24" spans="1:12" ht="15.75">
      <c r="A24" s="2" t="s">
        <v>2</v>
      </c>
      <c r="B24" s="2">
        <f>SUM(B4:B23)</f>
        <v>58</v>
      </c>
      <c r="C24" s="2">
        <f t="shared" ref="C24:J24" si="2">SUM(C4:C23)</f>
        <v>56</v>
      </c>
      <c r="D24" s="2">
        <f t="shared" si="2"/>
        <v>64</v>
      </c>
      <c r="E24" s="2">
        <f t="shared" si="2"/>
        <v>58</v>
      </c>
      <c r="F24" s="2">
        <f t="shared" si="2"/>
        <v>51</v>
      </c>
      <c r="G24" s="2">
        <f t="shared" si="2"/>
        <v>58</v>
      </c>
      <c r="H24" s="2">
        <f t="shared" si="2"/>
        <v>65</v>
      </c>
      <c r="I24" s="2">
        <f t="shared" si="2"/>
        <v>52</v>
      </c>
      <c r="J24" s="2">
        <f t="shared" si="2"/>
        <v>57</v>
      </c>
      <c r="K24" s="2">
        <f>SUM(K4:K23)</f>
        <v>519</v>
      </c>
      <c r="L24" s="43">
        <f>SUM(L4:L23)</f>
        <v>57.666666666666664</v>
      </c>
    </row>
    <row r="25" spans="1:12" ht="15.75">
      <c r="A25" s="2" t="s">
        <v>3</v>
      </c>
      <c r="B25" s="43">
        <f>AVERAGE(B4:B23)</f>
        <v>2.9</v>
      </c>
      <c r="C25" s="43">
        <f t="shared" ref="C25:J25" si="3">AVERAGE(C4:C23)</f>
        <v>2.8</v>
      </c>
      <c r="D25" s="43">
        <f t="shared" si="3"/>
        <v>3.2</v>
      </c>
      <c r="E25" s="43">
        <f t="shared" si="3"/>
        <v>2.9</v>
      </c>
      <c r="F25" s="43">
        <f t="shared" si="3"/>
        <v>2.5499999999999998</v>
      </c>
      <c r="G25" s="43">
        <f t="shared" si="3"/>
        <v>2.9</v>
      </c>
      <c r="H25" s="43">
        <f t="shared" si="3"/>
        <v>3.25</v>
      </c>
      <c r="I25" s="43">
        <f t="shared" si="3"/>
        <v>2.6</v>
      </c>
      <c r="J25" s="43">
        <f t="shared" si="3"/>
        <v>2.85</v>
      </c>
      <c r="K25" s="43">
        <f>AVERAGE(K4:K23)</f>
        <v>25.95</v>
      </c>
      <c r="L25" s="43">
        <f>AVERAGE(L4:L23)</f>
        <v>2.8833333333333333</v>
      </c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2" t="s">
        <v>1</v>
      </c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 t="s">
        <v>3</v>
      </c>
    </row>
    <row r="45" spans="1:12" ht="15.75">
      <c r="A45" s="2"/>
      <c r="B45" s="2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11</v>
      </c>
      <c r="J45" s="2" t="s">
        <v>12</v>
      </c>
      <c r="K45" s="2"/>
      <c r="L45" s="2"/>
    </row>
    <row r="46" spans="1:12" ht="15.75">
      <c r="A46" s="3">
        <v>1</v>
      </c>
      <c r="B46" s="42">
        <f t="shared" ref="B46:J61" si="4">SQRT(B4+0.5)</f>
        <v>1.8708286933869707</v>
      </c>
      <c r="C46" s="42">
        <f t="shared" si="4"/>
        <v>1.8708286933869707</v>
      </c>
      <c r="D46" s="42">
        <f t="shared" si="4"/>
        <v>1.8708286933869707</v>
      </c>
      <c r="E46" s="42">
        <f t="shared" si="4"/>
        <v>2.1213203435596424</v>
      </c>
      <c r="F46" s="42">
        <f t="shared" si="4"/>
        <v>2.3452078799117149</v>
      </c>
      <c r="G46" s="42">
        <f t="shared" si="4"/>
        <v>2.1213203435596424</v>
      </c>
      <c r="H46" s="42">
        <f t="shared" si="4"/>
        <v>2.3452078799117149</v>
      </c>
      <c r="I46" s="42">
        <f t="shared" si="4"/>
        <v>2.3452078799117149</v>
      </c>
      <c r="J46" s="42">
        <f t="shared" si="4"/>
        <v>2.1213203435596424</v>
      </c>
      <c r="K46" s="42">
        <f>SUM(B46:J46)</f>
        <v>19.012070750574985</v>
      </c>
      <c r="L46" s="42">
        <f>AVERAGE(B46:J46)</f>
        <v>2.1124523056194429</v>
      </c>
    </row>
    <row r="47" spans="1:12" ht="15.75">
      <c r="A47" s="3">
        <v>2</v>
      </c>
      <c r="B47" s="42">
        <f t="shared" si="4"/>
        <v>2.1213203435596424</v>
      </c>
      <c r="C47" s="42">
        <f t="shared" si="4"/>
        <v>1.2247448713915889</v>
      </c>
      <c r="D47" s="42">
        <f t="shared" si="4"/>
        <v>1.5811388300841898</v>
      </c>
      <c r="E47" s="42">
        <f t="shared" si="4"/>
        <v>1.2247448713915889</v>
      </c>
      <c r="F47" s="42">
        <f t="shared" si="4"/>
        <v>1.2247448713915889</v>
      </c>
      <c r="G47" s="42">
        <f t="shared" si="4"/>
        <v>1.2247448713915889</v>
      </c>
      <c r="H47" s="42">
        <f t="shared" si="4"/>
        <v>1.2247448713915889</v>
      </c>
      <c r="I47" s="42">
        <f t="shared" si="4"/>
        <v>1.2247448713915889</v>
      </c>
      <c r="J47" s="42">
        <f t="shared" si="4"/>
        <v>1.8708286933869707</v>
      </c>
      <c r="K47" s="42">
        <f t="shared" ref="K47:K60" si="5">SUM(B47:J47)</f>
        <v>12.921757095380338</v>
      </c>
      <c r="L47" s="42">
        <f t="shared" ref="L47:L60" si="6">AVERAGE(B47:J47)</f>
        <v>1.4357507883755931</v>
      </c>
    </row>
    <row r="48" spans="1:12" ht="15.75">
      <c r="A48" s="3">
        <v>3</v>
      </c>
      <c r="B48" s="42">
        <f t="shared" si="4"/>
        <v>1.8708286933869707</v>
      </c>
      <c r="C48" s="42">
        <f t="shared" si="4"/>
        <v>1.8708286933869707</v>
      </c>
      <c r="D48" s="42">
        <f t="shared" si="4"/>
        <v>2.1213203435596424</v>
      </c>
      <c r="E48" s="42">
        <f t="shared" si="4"/>
        <v>1.2247448713915889</v>
      </c>
      <c r="F48" s="42">
        <f t="shared" si="4"/>
        <v>1.5811388300841898</v>
      </c>
      <c r="G48" s="42">
        <f t="shared" si="4"/>
        <v>1.5811388300841898</v>
      </c>
      <c r="H48" s="42">
        <f t="shared" si="4"/>
        <v>1.5811388300841898</v>
      </c>
      <c r="I48" s="42">
        <f t="shared" si="4"/>
        <v>1.5811388300841898</v>
      </c>
      <c r="J48" s="42">
        <f t="shared" si="4"/>
        <v>1.8708286933869707</v>
      </c>
      <c r="K48" s="42">
        <f t="shared" si="5"/>
        <v>15.283106615448899</v>
      </c>
      <c r="L48" s="42">
        <f t="shared" si="6"/>
        <v>1.6981229572720999</v>
      </c>
    </row>
    <row r="49" spans="1:12" ht="15.75">
      <c r="A49" s="3">
        <v>4</v>
      </c>
      <c r="B49" s="42">
        <f t="shared" si="4"/>
        <v>2.3452078799117149</v>
      </c>
      <c r="C49" s="42">
        <f t="shared" si="4"/>
        <v>1.8708286933869707</v>
      </c>
      <c r="D49" s="42">
        <f t="shared" si="4"/>
        <v>1.2247448713915889</v>
      </c>
      <c r="E49" s="42">
        <f t="shared" si="4"/>
        <v>1.5811388300841898</v>
      </c>
      <c r="F49" s="42">
        <f t="shared" si="4"/>
        <v>2.1213203435596424</v>
      </c>
      <c r="G49" s="42">
        <f t="shared" si="4"/>
        <v>1.2247448713915889</v>
      </c>
      <c r="H49" s="42">
        <f t="shared" si="4"/>
        <v>2.5495097567963922</v>
      </c>
      <c r="I49" s="42">
        <f t="shared" si="4"/>
        <v>1.5811388300841898</v>
      </c>
      <c r="J49" s="42">
        <f t="shared" si="4"/>
        <v>1.8708286933869707</v>
      </c>
      <c r="K49" s="42">
        <f t="shared" si="5"/>
        <v>16.369462769993252</v>
      </c>
      <c r="L49" s="42">
        <f t="shared" si="6"/>
        <v>1.8188291966659169</v>
      </c>
    </row>
    <row r="50" spans="1:12" ht="15.75">
      <c r="A50" s="3">
        <v>5</v>
      </c>
      <c r="B50" s="42">
        <f t="shared" si="4"/>
        <v>2.1213203435596424</v>
      </c>
      <c r="C50" s="42">
        <f t="shared" si="4"/>
        <v>2.3452078799117149</v>
      </c>
      <c r="D50" s="42">
        <f t="shared" si="4"/>
        <v>2.3452078799117149</v>
      </c>
      <c r="E50" s="42">
        <f t="shared" si="4"/>
        <v>1.5811388300841898</v>
      </c>
      <c r="F50" s="42">
        <f t="shared" si="4"/>
        <v>1.2247448713915889</v>
      </c>
      <c r="G50" s="42">
        <f t="shared" si="4"/>
        <v>2.1213203435596424</v>
      </c>
      <c r="H50" s="42">
        <f t="shared" si="4"/>
        <v>1.2247448713915889</v>
      </c>
      <c r="I50" s="42">
        <f t="shared" si="4"/>
        <v>1.5811388300841898</v>
      </c>
      <c r="J50" s="42">
        <f t="shared" si="4"/>
        <v>1.5811388300841898</v>
      </c>
      <c r="K50" s="42">
        <f t="shared" si="5"/>
        <v>16.125962679978461</v>
      </c>
      <c r="L50" s="42">
        <f t="shared" si="6"/>
        <v>1.7917736311087178</v>
      </c>
    </row>
    <row r="51" spans="1:12" ht="15.75">
      <c r="A51" s="3">
        <v>6</v>
      </c>
      <c r="B51" s="42">
        <f t="shared" si="4"/>
        <v>2.1213203435596424</v>
      </c>
      <c r="C51" s="42">
        <f t="shared" si="4"/>
        <v>2.1213203435596424</v>
      </c>
      <c r="D51" s="42">
        <f t="shared" si="4"/>
        <v>2.1213203435596424</v>
      </c>
      <c r="E51" s="42">
        <f t="shared" si="4"/>
        <v>1.8708286933869707</v>
      </c>
      <c r="F51" s="42">
        <f t="shared" si="4"/>
        <v>2.1213203435596424</v>
      </c>
      <c r="G51" s="42">
        <f t="shared" si="4"/>
        <v>1.8708286933869707</v>
      </c>
      <c r="H51" s="42">
        <f t="shared" si="4"/>
        <v>2.1213203435596424</v>
      </c>
      <c r="I51" s="42">
        <f t="shared" si="4"/>
        <v>2.1213203435596424</v>
      </c>
      <c r="J51" s="42">
        <f t="shared" si="4"/>
        <v>2.1213203435596424</v>
      </c>
      <c r="K51" s="42">
        <f t="shared" si="5"/>
        <v>18.590899791691438</v>
      </c>
      <c r="L51" s="42">
        <f t="shared" si="6"/>
        <v>2.06565553241016</v>
      </c>
    </row>
    <row r="52" spans="1:12" ht="15.75">
      <c r="A52" s="3">
        <v>7</v>
      </c>
      <c r="B52" s="42">
        <f t="shared" si="4"/>
        <v>2.3452078799117149</v>
      </c>
      <c r="C52" s="42">
        <f t="shared" si="4"/>
        <v>2.3452078799117149</v>
      </c>
      <c r="D52" s="42">
        <f t="shared" si="4"/>
        <v>2.5495097567963922</v>
      </c>
      <c r="E52" s="42">
        <f t="shared" si="4"/>
        <v>2.3452078799117149</v>
      </c>
      <c r="F52" s="42">
        <f t="shared" si="4"/>
        <v>2.3452078799117149</v>
      </c>
      <c r="G52" s="42">
        <f t="shared" si="4"/>
        <v>2.3452078799117149</v>
      </c>
      <c r="H52" s="42">
        <f t="shared" si="4"/>
        <v>2.3452078799117149</v>
      </c>
      <c r="I52" s="42">
        <f t="shared" si="4"/>
        <v>2.3452078799117149</v>
      </c>
      <c r="J52" s="42">
        <f t="shared" si="4"/>
        <v>2.3452078799117149</v>
      </c>
      <c r="K52" s="42">
        <f t="shared" si="5"/>
        <v>21.311172796090112</v>
      </c>
      <c r="L52" s="42">
        <f t="shared" si="6"/>
        <v>2.367908088454457</v>
      </c>
    </row>
    <row r="53" spans="1:12" ht="15.75">
      <c r="A53" s="3">
        <v>8</v>
      </c>
      <c r="B53" s="42">
        <f t="shared" si="4"/>
        <v>2.1213203435596424</v>
      </c>
      <c r="C53" s="42">
        <f t="shared" si="4"/>
        <v>2.1213203435596424</v>
      </c>
      <c r="D53" s="42">
        <f t="shared" si="4"/>
        <v>2.3452078799117149</v>
      </c>
      <c r="E53" s="42">
        <f t="shared" si="4"/>
        <v>2.3452078799117149</v>
      </c>
      <c r="F53" s="42">
        <f t="shared" si="4"/>
        <v>1.8708286933869707</v>
      </c>
      <c r="G53" s="42">
        <f t="shared" si="4"/>
        <v>1.8708286933869707</v>
      </c>
      <c r="H53" s="42">
        <f t="shared" si="4"/>
        <v>1.5811388300841898</v>
      </c>
      <c r="I53" s="42">
        <f t="shared" si="4"/>
        <v>1.8708286933869707</v>
      </c>
      <c r="J53" s="42">
        <f t="shared" si="4"/>
        <v>1.5811388300841898</v>
      </c>
      <c r="K53" s="42">
        <f t="shared" si="5"/>
        <v>17.707820187272006</v>
      </c>
      <c r="L53" s="42">
        <f t="shared" si="6"/>
        <v>1.9675355763635562</v>
      </c>
    </row>
    <row r="54" spans="1:12" ht="15.75">
      <c r="A54" s="3">
        <v>9</v>
      </c>
      <c r="B54" s="42">
        <f t="shared" si="4"/>
        <v>1.2247448713915889</v>
      </c>
      <c r="C54" s="42">
        <f t="shared" si="4"/>
        <v>1.8708286933869707</v>
      </c>
      <c r="D54" s="42">
        <f t="shared" si="4"/>
        <v>2.1213203435596424</v>
      </c>
      <c r="E54" s="42">
        <f t="shared" si="4"/>
        <v>2.1213203435596424</v>
      </c>
      <c r="F54" s="42">
        <f t="shared" si="4"/>
        <v>1.8708286933869707</v>
      </c>
      <c r="G54" s="42">
        <f t="shared" si="4"/>
        <v>1.8708286933869707</v>
      </c>
      <c r="H54" s="42">
        <f t="shared" si="4"/>
        <v>1.8708286933869707</v>
      </c>
      <c r="I54" s="42">
        <f t="shared" si="4"/>
        <v>1.2247448713915889</v>
      </c>
      <c r="J54" s="42">
        <f t="shared" si="4"/>
        <v>1.5811388300841898</v>
      </c>
      <c r="K54" s="42">
        <f t="shared" si="5"/>
        <v>15.756584033534534</v>
      </c>
      <c r="L54" s="42">
        <f t="shared" si="6"/>
        <v>1.7507315592816148</v>
      </c>
    </row>
    <row r="55" spans="1:12" ht="15.75">
      <c r="A55" s="3">
        <v>10</v>
      </c>
      <c r="B55" s="42">
        <f t="shared" si="4"/>
        <v>1.2247448713915889</v>
      </c>
      <c r="C55" s="42">
        <f t="shared" si="4"/>
        <v>1.2247448713915889</v>
      </c>
      <c r="D55" s="42">
        <f t="shared" si="4"/>
        <v>1.2247448713915889</v>
      </c>
      <c r="E55" s="42">
        <f t="shared" si="4"/>
        <v>1.2247448713915889</v>
      </c>
      <c r="F55" s="42">
        <f t="shared" si="4"/>
        <v>1.5811388300841898</v>
      </c>
      <c r="G55" s="42">
        <f t="shared" si="4"/>
        <v>1.5811388300841898</v>
      </c>
      <c r="H55" s="42">
        <f t="shared" si="4"/>
        <v>1.8708286933869707</v>
      </c>
      <c r="I55" s="42">
        <f t="shared" si="4"/>
        <v>1.8708286933869707</v>
      </c>
      <c r="J55" s="42">
        <f t="shared" si="4"/>
        <v>1.8708286933869707</v>
      </c>
      <c r="K55" s="42">
        <f t="shared" si="5"/>
        <v>13.673743225895647</v>
      </c>
      <c r="L55" s="42">
        <f t="shared" si="6"/>
        <v>1.5193048028772942</v>
      </c>
    </row>
    <row r="56" spans="1:12" ht="15.75">
      <c r="A56" s="3">
        <v>11</v>
      </c>
      <c r="B56" s="42">
        <f t="shared" si="4"/>
        <v>1.8708286933869707</v>
      </c>
      <c r="C56" s="42">
        <f t="shared" si="4"/>
        <v>1.2247448713915889</v>
      </c>
      <c r="D56" s="42">
        <f t="shared" si="4"/>
        <v>1.2247448713915889</v>
      </c>
      <c r="E56" s="42">
        <f t="shared" si="4"/>
        <v>1.5811388300841898</v>
      </c>
      <c r="F56" s="42">
        <f t="shared" si="4"/>
        <v>1.5811388300841898</v>
      </c>
      <c r="G56" s="42">
        <f t="shared" si="4"/>
        <v>2.3452078799117149</v>
      </c>
      <c r="H56" s="42">
        <f t="shared" si="4"/>
        <v>2.5495097567963922</v>
      </c>
      <c r="I56" s="42">
        <f t="shared" si="4"/>
        <v>1.8708286933869707</v>
      </c>
      <c r="J56" s="42">
        <f t="shared" si="4"/>
        <v>1.5811388300841898</v>
      </c>
      <c r="K56" s="42">
        <f t="shared" si="5"/>
        <v>15.829281256517797</v>
      </c>
      <c r="L56" s="42">
        <f t="shared" si="6"/>
        <v>1.7588090285019775</v>
      </c>
    </row>
    <row r="57" spans="1:12" ht="15.75">
      <c r="A57" s="3">
        <v>12</v>
      </c>
      <c r="B57" s="42">
        <f t="shared" si="4"/>
        <v>1.2247448713915889</v>
      </c>
      <c r="C57" s="42">
        <f t="shared" si="4"/>
        <v>1.5811388300841898</v>
      </c>
      <c r="D57" s="42">
        <f t="shared" si="4"/>
        <v>1.8708286933869707</v>
      </c>
      <c r="E57" s="42">
        <f t="shared" si="4"/>
        <v>2.1213203435596424</v>
      </c>
      <c r="F57" s="42">
        <f t="shared" si="4"/>
        <v>1.5811388300841898</v>
      </c>
      <c r="G57" s="42">
        <f t="shared" si="4"/>
        <v>1.8708286933869707</v>
      </c>
      <c r="H57" s="42">
        <f t="shared" si="4"/>
        <v>1.8708286933869707</v>
      </c>
      <c r="I57" s="42">
        <f t="shared" si="4"/>
        <v>1.8708286933869707</v>
      </c>
      <c r="J57" s="42">
        <f t="shared" si="4"/>
        <v>2.1213203435596424</v>
      </c>
      <c r="K57" s="42">
        <f t="shared" si="5"/>
        <v>16.112977992227133</v>
      </c>
      <c r="L57" s="42">
        <f t="shared" si="6"/>
        <v>1.7903308880252371</v>
      </c>
    </row>
    <row r="58" spans="1:12" ht="15.75">
      <c r="A58" s="3">
        <v>13</v>
      </c>
      <c r="B58" s="42">
        <f t="shared" si="4"/>
        <v>1.2247448713915889</v>
      </c>
      <c r="C58" s="42">
        <f t="shared" si="4"/>
        <v>1.5811388300841898</v>
      </c>
      <c r="D58" s="42">
        <f t="shared" si="4"/>
        <v>1.8708286933869707</v>
      </c>
      <c r="E58" s="42">
        <f t="shared" si="4"/>
        <v>1.8708286933869707</v>
      </c>
      <c r="F58" s="42">
        <f t="shared" si="4"/>
        <v>1.5811388300841898</v>
      </c>
      <c r="G58" s="42">
        <f t="shared" si="4"/>
        <v>2.1213203435596424</v>
      </c>
      <c r="H58" s="42">
        <f t="shared" si="4"/>
        <v>1.8708286933869707</v>
      </c>
      <c r="I58" s="42">
        <f t="shared" si="4"/>
        <v>1.8708286933869707</v>
      </c>
      <c r="J58" s="42">
        <f t="shared" si="4"/>
        <v>1.5811388300841898</v>
      </c>
      <c r="K58" s="42">
        <f t="shared" si="5"/>
        <v>15.57279647875168</v>
      </c>
      <c r="L58" s="42">
        <f t="shared" si="6"/>
        <v>1.7303107198612979</v>
      </c>
    </row>
    <row r="59" spans="1:12" ht="15.75">
      <c r="A59" s="3">
        <v>14</v>
      </c>
      <c r="B59" s="42">
        <f t="shared" si="4"/>
        <v>1.8708286933869707</v>
      </c>
      <c r="C59" s="42">
        <f t="shared" si="4"/>
        <v>1.5811388300841898</v>
      </c>
      <c r="D59" s="42">
        <f t="shared" si="4"/>
        <v>1.2247448713915889</v>
      </c>
      <c r="E59" s="42">
        <f t="shared" si="4"/>
        <v>1.8708286933869707</v>
      </c>
      <c r="F59" s="42">
        <f t="shared" si="4"/>
        <v>1.2247448713915889</v>
      </c>
      <c r="G59" s="42">
        <f t="shared" si="4"/>
        <v>1.8708286933869707</v>
      </c>
      <c r="H59" s="42">
        <f t="shared" si="4"/>
        <v>1.5811388300841898</v>
      </c>
      <c r="I59" s="42">
        <f t="shared" si="4"/>
        <v>1.8708286933869707</v>
      </c>
      <c r="J59" s="42">
        <f t="shared" si="4"/>
        <v>1.5811388300841898</v>
      </c>
      <c r="K59" s="42">
        <f t="shared" si="5"/>
        <v>14.676221006583628</v>
      </c>
      <c r="L59" s="42">
        <f t="shared" si="6"/>
        <v>1.6306912229537365</v>
      </c>
    </row>
    <row r="60" spans="1:12" ht="15.75">
      <c r="A60" s="3">
        <v>15</v>
      </c>
      <c r="B60" s="42">
        <f t="shared" si="4"/>
        <v>1.2247448713915889</v>
      </c>
      <c r="C60" s="42">
        <f t="shared" si="4"/>
        <v>1.5811388300841898</v>
      </c>
      <c r="D60" s="42">
        <f t="shared" si="4"/>
        <v>1.5811388300841898</v>
      </c>
      <c r="E60" s="42">
        <f t="shared" si="4"/>
        <v>1.8708286933869707</v>
      </c>
      <c r="F60" s="42">
        <f t="shared" si="4"/>
        <v>1.2247448713915889</v>
      </c>
      <c r="G60" s="42">
        <f t="shared" si="4"/>
        <v>1.5811388300841898</v>
      </c>
      <c r="H60" s="42">
        <f t="shared" si="4"/>
        <v>1.5811388300841898</v>
      </c>
      <c r="I60" s="42">
        <f t="shared" si="4"/>
        <v>1.2247448713915889</v>
      </c>
      <c r="J60" s="42">
        <f t="shared" si="4"/>
        <v>1.8708286933869707</v>
      </c>
      <c r="K60" s="42">
        <f t="shared" si="5"/>
        <v>13.740447321285465</v>
      </c>
      <c r="L60" s="42">
        <f t="shared" si="6"/>
        <v>1.5267163690317185</v>
      </c>
    </row>
    <row r="61" spans="1:12" ht="15.75">
      <c r="A61" s="3">
        <v>16</v>
      </c>
      <c r="B61" s="42">
        <f t="shared" si="4"/>
        <v>1.8708286933869707</v>
      </c>
      <c r="C61" s="42">
        <f t="shared" si="4"/>
        <v>1.2247448713915889</v>
      </c>
      <c r="D61" s="42">
        <f t="shared" si="4"/>
        <v>2.1213203435596424</v>
      </c>
      <c r="E61" s="42">
        <f t="shared" si="4"/>
        <v>2.1213203435596424</v>
      </c>
      <c r="F61" s="42">
        <f t="shared" si="4"/>
        <v>1.2247448713915889</v>
      </c>
      <c r="G61" s="42">
        <f t="shared" si="4"/>
        <v>1.2247448713915889</v>
      </c>
      <c r="H61" s="42">
        <f t="shared" si="4"/>
        <v>2.1213203435596424</v>
      </c>
      <c r="I61" s="42">
        <f t="shared" si="4"/>
        <v>1.2247448713915889</v>
      </c>
      <c r="J61" s="42">
        <f t="shared" si="4"/>
        <v>1.2247448713915889</v>
      </c>
      <c r="K61" s="42">
        <f>SUM(B61:J61)</f>
        <v>14.358514081023843</v>
      </c>
      <c r="L61" s="42">
        <f>AVERAGE(B61:J61)</f>
        <v>1.5953904534470937</v>
      </c>
    </row>
    <row r="62" spans="1:12" ht="15.75">
      <c r="A62" s="3">
        <v>17</v>
      </c>
      <c r="B62" s="42">
        <f t="shared" ref="B62:J65" si="7">SQRT(B20+0.5)</f>
        <v>1.8708286933869707</v>
      </c>
      <c r="C62" s="42">
        <f t="shared" si="7"/>
        <v>1.8708286933869707</v>
      </c>
      <c r="D62" s="42">
        <f t="shared" si="7"/>
        <v>1.8708286933869707</v>
      </c>
      <c r="E62" s="42">
        <f t="shared" si="7"/>
        <v>1.8708286933869707</v>
      </c>
      <c r="F62" s="42">
        <f t="shared" si="7"/>
        <v>2.1213203435596424</v>
      </c>
      <c r="G62" s="42">
        <f t="shared" si="7"/>
        <v>1.8708286933869707</v>
      </c>
      <c r="H62" s="42">
        <f t="shared" si="7"/>
        <v>1.8708286933869707</v>
      </c>
      <c r="I62" s="42">
        <f t="shared" si="7"/>
        <v>1.5811388300841898</v>
      </c>
      <c r="J62" s="42">
        <f t="shared" si="7"/>
        <v>1.8708286933869707</v>
      </c>
      <c r="K62" s="42">
        <f>SUM(B62:J62)</f>
        <v>16.798260027352626</v>
      </c>
      <c r="L62" s="42">
        <f>AVERAGE(B62:J62)</f>
        <v>1.8664733363725139</v>
      </c>
    </row>
    <row r="63" spans="1:12" ht="15.75">
      <c r="A63" s="3">
        <v>18</v>
      </c>
      <c r="B63" s="42">
        <f t="shared" si="7"/>
        <v>2.1213203435596424</v>
      </c>
      <c r="C63" s="42">
        <f t="shared" si="7"/>
        <v>2.1213203435596424</v>
      </c>
      <c r="D63" s="42">
        <f t="shared" si="7"/>
        <v>2.1213203435596424</v>
      </c>
      <c r="E63" s="42">
        <f t="shared" si="7"/>
        <v>1.2247448713915889</v>
      </c>
      <c r="F63" s="42">
        <f t="shared" si="7"/>
        <v>1.2247448713915889</v>
      </c>
      <c r="G63" s="42">
        <f t="shared" si="7"/>
        <v>1.5811388300841898</v>
      </c>
      <c r="H63" s="42">
        <f t="shared" si="7"/>
        <v>1.5811388300841898</v>
      </c>
      <c r="I63" s="42">
        <f t="shared" si="7"/>
        <v>1.5811388300841898</v>
      </c>
      <c r="J63" s="42">
        <f t="shared" si="7"/>
        <v>1.5811388300841898</v>
      </c>
      <c r="K63" s="42">
        <f>SUM(B63:J63)</f>
        <v>15.138006093798863</v>
      </c>
      <c r="L63" s="42">
        <f>AVERAGE(B63:J63)</f>
        <v>1.6820006770887626</v>
      </c>
    </row>
    <row r="64" spans="1:12" ht="15.75">
      <c r="A64" s="3">
        <v>19</v>
      </c>
      <c r="B64" s="42">
        <f t="shared" si="7"/>
        <v>1.8708286933869707</v>
      </c>
      <c r="C64" s="42">
        <f t="shared" si="7"/>
        <v>1.8708286933869707</v>
      </c>
      <c r="D64" s="42">
        <f t="shared" si="7"/>
        <v>2.1213203435596424</v>
      </c>
      <c r="E64" s="42">
        <f t="shared" si="7"/>
        <v>1.8708286933869707</v>
      </c>
      <c r="F64" s="42">
        <f t="shared" si="7"/>
        <v>2.1213203435596424</v>
      </c>
      <c r="G64" s="42">
        <f t="shared" si="7"/>
        <v>1.8708286933869707</v>
      </c>
      <c r="H64" s="42">
        <f t="shared" si="7"/>
        <v>2.1213203435596424</v>
      </c>
      <c r="I64" s="42">
        <f t="shared" si="7"/>
        <v>1.8708286933869707</v>
      </c>
      <c r="J64" s="42">
        <f t="shared" si="7"/>
        <v>2.1213203435596424</v>
      </c>
      <c r="K64" s="42">
        <f>SUM(B64:J64)</f>
        <v>17.839424841173422</v>
      </c>
      <c r="L64" s="42">
        <f>AVERAGE(B64:J64)</f>
        <v>1.9821583156859357</v>
      </c>
    </row>
    <row r="65" spans="1:12" ht="15.75">
      <c r="A65" s="3">
        <v>20</v>
      </c>
      <c r="B65" s="42">
        <f t="shared" si="7"/>
        <v>1.5811388300841898</v>
      </c>
      <c r="C65" s="42">
        <f t="shared" si="7"/>
        <v>2.1213203435596424</v>
      </c>
      <c r="D65" s="42">
        <f t="shared" si="7"/>
        <v>2.1213203435596424</v>
      </c>
      <c r="E65" s="42">
        <f t="shared" si="7"/>
        <v>2.1213203435596424</v>
      </c>
      <c r="F65" s="42">
        <f t="shared" si="7"/>
        <v>1.8708286933869707</v>
      </c>
      <c r="G65" s="42">
        <f t="shared" si="7"/>
        <v>2.1213203435596424</v>
      </c>
      <c r="H65" s="42">
        <f t="shared" si="7"/>
        <v>2.1213203435596424</v>
      </c>
      <c r="I65" s="42">
        <f t="shared" si="7"/>
        <v>1.8708286933869707</v>
      </c>
      <c r="J65" s="42">
        <f t="shared" si="7"/>
        <v>1.8708286933869707</v>
      </c>
      <c r="K65" s="42">
        <f>SUM(B65:J65)</f>
        <v>17.800226628043312</v>
      </c>
      <c r="L65" s="42">
        <f>AVERAGE(B65:J65)</f>
        <v>1.9778029586714791</v>
      </c>
    </row>
    <row r="66" spans="1:12" ht="15.75">
      <c r="A66" s="2" t="s">
        <v>2</v>
      </c>
      <c r="B66" s="43">
        <f t="shared" ref="B66:L66" si="8">SUM(B46:B65)</f>
        <v>36.097681518372582</v>
      </c>
      <c r="C66" s="43">
        <f t="shared" si="8"/>
        <v>35.624204100286939</v>
      </c>
      <c r="D66" s="43">
        <f t="shared" si="8"/>
        <v>37.633739840819949</v>
      </c>
      <c r="E66" s="43">
        <f t="shared" si="8"/>
        <v>36.164385613762398</v>
      </c>
      <c r="F66" s="43">
        <f t="shared" si="8"/>
        <v>34.04234659299339</v>
      </c>
      <c r="G66" s="43">
        <f t="shared" si="8"/>
        <v>36.270287922282328</v>
      </c>
      <c r="H66" s="43">
        <f t="shared" si="8"/>
        <v>37.984044007793777</v>
      </c>
      <c r="I66" s="43">
        <f t="shared" si="8"/>
        <v>34.583039286466146</v>
      </c>
      <c r="J66" s="43">
        <f t="shared" si="8"/>
        <v>36.219006789840002</v>
      </c>
      <c r="K66" s="43">
        <f t="shared" si="8"/>
        <v>324.61873567261745</v>
      </c>
      <c r="L66" s="43">
        <f t="shared" si="8"/>
        <v>36.068748408068615</v>
      </c>
    </row>
    <row r="67" spans="1:12" ht="15.75">
      <c r="A67" s="2" t="s">
        <v>3</v>
      </c>
      <c r="B67" s="43">
        <f t="shared" ref="B67:L67" si="9">AVERAGE(B46:B65)</f>
        <v>1.8048840759186291</v>
      </c>
      <c r="C67" s="43">
        <f t="shared" si="9"/>
        <v>1.781210205014347</v>
      </c>
      <c r="D67" s="43">
        <f t="shared" si="9"/>
        <v>1.8816869920409975</v>
      </c>
      <c r="E67" s="43">
        <f t="shared" si="9"/>
        <v>1.8082192806881199</v>
      </c>
      <c r="F67" s="43">
        <f t="shared" si="9"/>
        <v>1.7021173296496694</v>
      </c>
      <c r="G67" s="43">
        <f t="shared" si="9"/>
        <v>1.8135143961141165</v>
      </c>
      <c r="H67" s="43">
        <f t="shared" si="9"/>
        <v>1.8992022003896889</v>
      </c>
      <c r="I67" s="43">
        <f t="shared" si="9"/>
        <v>1.7291519643233073</v>
      </c>
      <c r="J67" s="43">
        <f t="shared" si="9"/>
        <v>1.8109503394920001</v>
      </c>
      <c r="K67" s="43">
        <f t="shared" si="9"/>
        <v>16.230936783630874</v>
      </c>
      <c r="L67" s="43">
        <f t="shared" si="9"/>
        <v>1.8034374204034307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topLeftCell="A55" workbookViewId="0">
      <selection activeCell="B46" sqref="B46:L67"/>
    </sheetView>
  </sheetViews>
  <sheetFormatPr defaultRowHeight="15"/>
  <sheetData>
    <row r="1" spans="1:12" ht="15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2" t="s">
        <v>0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 t="s">
        <v>2</v>
      </c>
      <c r="L2" s="2" t="s">
        <v>3</v>
      </c>
    </row>
    <row r="3" spans="1:12" ht="15.75">
      <c r="A3" s="2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/>
      <c r="L3" s="2"/>
    </row>
    <row r="4" spans="1:12" ht="15.75">
      <c r="A4" s="3">
        <v>1</v>
      </c>
      <c r="B4" s="3">
        <v>6</v>
      </c>
      <c r="C4" s="3">
        <v>5</v>
      </c>
      <c r="D4" s="3">
        <v>4</v>
      </c>
      <c r="E4" s="3">
        <v>4</v>
      </c>
      <c r="F4" s="3">
        <v>4</v>
      </c>
      <c r="G4" s="3">
        <v>5</v>
      </c>
      <c r="H4" s="3">
        <v>4</v>
      </c>
      <c r="I4" s="3">
        <v>5</v>
      </c>
      <c r="J4" s="3">
        <v>4</v>
      </c>
      <c r="K4" s="3">
        <f>SUM(B4:J4)</f>
        <v>41</v>
      </c>
      <c r="L4" s="42">
        <f>AVERAGE(B4:J4)</f>
        <v>4.5555555555555554</v>
      </c>
    </row>
    <row r="5" spans="1:12" ht="15.75">
      <c r="A5" s="3">
        <v>2</v>
      </c>
      <c r="B5" s="3">
        <v>3</v>
      </c>
      <c r="C5" s="3">
        <v>2</v>
      </c>
      <c r="D5" s="3">
        <v>4</v>
      </c>
      <c r="E5" s="3">
        <v>3</v>
      </c>
      <c r="F5" s="3">
        <v>3</v>
      </c>
      <c r="G5" s="3">
        <v>4</v>
      </c>
      <c r="H5" s="3">
        <v>2</v>
      </c>
      <c r="I5" s="3">
        <v>2</v>
      </c>
      <c r="J5" s="3">
        <v>4</v>
      </c>
      <c r="K5" s="3">
        <f t="shared" ref="K5:K18" si="0">SUM(B5:J5)</f>
        <v>27</v>
      </c>
      <c r="L5" s="42">
        <f t="shared" ref="L5:L18" si="1">AVERAGE(B5:J5)</f>
        <v>3</v>
      </c>
    </row>
    <row r="6" spans="1:12" ht="15.75">
      <c r="A6" s="3">
        <v>3</v>
      </c>
      <c r="B6" s="3">
        <v>4</v>
      </c>
      <c r="C6" s="3">
        <v>3</v>
      </c>
      <c r="D6" s="3">
        <v>5</v>
      </c>
      <c r="E6" s="3">
        <v>5</v>
      </c>
      <c r="F6" s="3">
        <v>3</v>
      </c>
      <c r="G6" s="3">
        <v>5</v>
      </c>
      <c r="H6" s="3">
        <v>3</v>
      </c>
      <c r="I6" s="3">
        <v>4</v>
      </c>
      <c r="J6" s="3">
        <v>4</v>
      </c>
      <c r="K6" s="3">
        <f t="shared" si="0"/>
        <v>36</v>
      </c>
      <c r="L6" s="42">
        <f t="shared" si="1"/>
        <v>4</v>
      </c>
    </row>
    <row r="7" spans="1:12" ht="15.75">
      <c r="A7" s="3">
        <v>4</v>
      </c>
      <c r="B7" s="3">
        <v>1</v>
      </c>
      <c r="C7" s="3">
        <v>3</v>
      </c>
      <c r="D7" s="3">
        <v>1</v>
      </c>
      <c r="E7" s="3">
        <v>1</v>
      </c>
      <c r="F7" s="3">
        <v>1</v>
      </c>
      <c r="G7" s="3">
        <v>4</v>
      </c>
      <c r="H7" s="3">
        <v>1</v>
      </c>
      <c r="I7" s="3">
        <v>2</v>
      </c>
      <c r="J7" s="3">
        <v>1</v>
      </c>
      <c r="K7" s="3">
        <f t="shared" si="0"/>
        <v>15</v>
      </c>
      <c r="L7" s="42">
        <f t="shared" si="1"/>
        <v>1.6666666666666667</v>
      </c>
    </row>
    <row r="8" spans="1:12" ht="15.75">
      <c r="A8" s="3">
        <v>5</v>
      </c>
      <c r="B8" s="3">
        <v>2</v>
      </c>
      <c r="C8" s="3">
        <v>4</v>
      </c>
      <c r="D8" s="3">
        <v>3</v>
      </c>
      <c r="E8" s="3">
        <v>3</v>
      </c>
      <c r="F8" s="3">
        <v>3</v>
      </c>
      <c r="G8" s="3">
        <v>4</v>
      </c>
      <c r="H8" s="3">
        <v>4</v>
      </c>
      <c r="I8" s="3">
        <v>5</v>
      </c>
      <c r="J8" s="3">
        <v>3</v>
      </c>
      <c r="K8" s="3">
        <f t="shared" si="0"/>
        <v>31</v>
      </c>
      <c r="L8" s="42">
        <f t="shared" si="1"/>
        <v>3.4444444444444446</v>
      </c>
    </row>
    <row r="9" spans="1:12" ht="15.75">
      <c r="A9" s="3">
        <v>6</v>
      </c>
      <c r="B9" s="3">
        <v>2</v>
      </c>
      <c r="C9" s="3">
        <v>3</v>
      </c>
      <c r="D9" s="3">
        <v>1</v>
      </c>
      <c r="E9" s="3">
        <v>2</v>
      </c>
      <c r="F9" s="3">
        <v>4</v>
      </c>
      <c r="G9" s="3">
        <v>5</v>
      </c>
      <c r="H9" s="3">
        <v>3</v>
      </c>
      <c r="I9" s="3">
        <v>2</v>
      </c>
      <c r="J9" s="3">
        <v>6</v>
      </c>
      <c r="K9" s="3">
        <f t="shared" si="0"/>
        <v>28</v>
      </c>
      <c r="L9" s="42">
        <f t="shared" si="1"/>
        <v>3.1111111111111112</v>
      </c>
    </row>
    <row r="10" spans="1:12" ht="15.75">
      <c r="A10" s="3">
        <v>7</v>
      </c>
      <c r="B10" s="3">
        <v>3</v>
      </c>
      <c r="C10" s="3">
        <v>3</v>
      </c>
      <c r="D10" s="3">
        <v>5</v>
      </c>
      <c r="E10" s="3">
        <v>3</v>
      </c>
      <c r="F10" s="3">
        <v>1</v>
      </c>
      <c r="G10" s="3">
        <v>5</v>
      </c>
      <c r="H10" s="3">
        <v>6</v>
      </c>
      <c r="I10" s="3">
        <v>6</v>
      </c>
      <c r="J10" s="3">
        <v>2</v>
      </c>
      <c r="K10" s="3">
        <f t="shared" si="0"/>
        <v>34</v>
      </c>
      <c r="L10" s="42">
        <f t="shared" si="1"/>
        <v>3.7777777777777777</v>
      </c>
    </row>
    <row r="11" spans="1:12" ht="15.75">
      <c r="A11" s="3">
        <v>8</v>
      </c>
      <c r="B11" s="3">
        <v>4</v>
      </c>
      <c r="C11" s="3">
        <v>5</v>
      </c>
      <c r="D11" s="3">
        <v>4</v>
      </c>
      <c r="E11" s="3">
        <v>5</v>
      </c>
      <c r="F11" s="3">
        <v>5</v>
      </c>
      <c r="G11" s="3">
        <v>5</v>
      </c>
      <c r="H11" s="3">
        <v>5</v>
      </c>
      <c r="I11" s="3">
        <v>5</v>
      </c>
      <c r="J11" s="3">
        <v>5</v>
      </c>
      <c r="K11" s="3">
        <f t="shared" si="0"/>
        <v>43</v>
      </c>
      <c r="L11" s="42">
        <f t="shared" si="1"/>
        <v>4.7777777777777777</v>
      </c>
    </row>
    <row r="12" spans="1:12" ht="15.75">
      <c r="A12" s="3">
        <v>9</v>
      </c>
      <c r="B12" s="3">
        <v>4</v>
      </c>
      <c r="C12" s="3">
        <v>4</v>
      </c>
      <c r="D12" s="3">
        <v>4</v>
      </c>
      <c r="E12" s="3">
        <v>4</v>
      </c>
      <c r="F12" s="3">
        <v>4</v>
      </c>
      <c r="G12" s="3">
        <v>4</v>
      </c>
      <c r="H12" s="3">
        <v>4</v>
      </c>
      <c r="I12" s="3">
        <v>5</v>
      </c>
      <c r="J12" s="3">
        <v>4</v>
      </c>
      <c r="K12" s="3">
        <f t="shared" si="0"/>
        <v>37</v>
      </c>
      <c r="L12" s="42">
        <f t="shared" si="1"/>
        <v>4.1111111111111107</v>
      </c>
    </row>
    <row r="13" spans="1:12" ht="15.75">
      <c r="A13" s="3">
        <v>10</v>
      </c>
      <c r="B13" s="3">
        <v>6</v>
      </c>
      <c r="C13" s="3">
        <v>3</v>
      </c>
      <c r="D13" s="3">
        <v>4</v>
      </c>
      <c r="E13" s="3">
        <v>4</v>
      </c>
      <c r="F13" s="3">
        <v>4</v>
      </c>
      <c r="G13" s="3">
        <v>4</v>
      </c>
      <c r="H13" s="3">
        <v>5</v>
      </c>
      <c r="I13" s="3">
        <v>6</v>
      </c>
      <c r="J13" s="3">
        <v>3</v>
      </c>
      <c r="K13" s="3">
        <f t="shared" si="0"/>
        <v>39</v>
      </c>
      <c r="L13" s="42">
        <f t="shared" si="1"/>
        <v>4.333333333333333</v>
      </c>
    </row>
    <row r="14" spans="1:12" ht="15.75">
      <c r="A14" s="3">
        <v>11</v>
      </c>
      <c r="B14" s="3">
        <v>5</v>
      </c>
      <c r="C14" s="3">
        <v>3</v>
      </c>
      <c r="D14" s="3">
        <v>4</v>
      </c>
      <c r="E14" s="3">
        <v>2</v>
      </c>
      <c r="F14" s="3">
        <v>4</v>
      </c>
      <c r="G14" s="3">
        <v>1</v>
      </c>
      <c r="H14" s="3">
        <v>4</v>
      </c>
      <c r="I14" s="3">
        <v>5</v>
      </c>
      <c r="J14" s="3">
        <v>4</v>
      </c>
      <c r="K14" s="3">
        <f t="shared" si="0"/>
        <v>32</v>
      </c>
      <c r="L14" s="42">
        <f t="shared" si="1"/>
        <v>3.5555555555555554</v>
      </c>
    </row>
    <row r="15" spans="1:12" ht="15.75">
      <c r="A15" s="3">
        <v>12</v>
      </c>
      <c r="B15" s="3">
        <v>1</v>
      </c>
      <c r="C15" s="3">
        <v>3</v>
      </c>
      <c r="D15" s="3">
        <v>2</v>
      </c>
      <c r="E15" s="3">
        <v>3</v>
      </c>
      <c r="F15" s="3">
        <v>2</v>
      </c>
      <c r="G15" s="3">
        <v>1</v>
      </c>
      <c r="H15" s="3">
        <v>1</v>
      </c>
      <c r="I15" s="3">
        <v>1</v>
      </c>
      <c r="J15" s="3">
        <v>3</v>
      </c>
      <c r="K15" s="3">
        <f t="shared" si="0"/>
        <v>17</v>
      </c>
      <c r="L15" s="42">
        <f t="shared" si="1"/>
        <v>1.8888888888888888</v>
      </c>
    </row>
    <row r="16" spans="1:12" ht="15.75">
      <c r="A16" s="3">
        <v>13</v>
      </c>
      <c r="B16" s="3">
        <v>3</v>
      </c>
      <c r="C16" s="3">
        <v>2</v>
      </c>
      <c r="D16" s="3">
        <v>4</v>
      </c>
      <c r="E16" s="3">
        <v>3</v>
      </c>
      <c r="F16" s="3">
        <v>3</v>
      </c>
      <c r="G16" s="3">
        <v>4</v>
      </c>
      <c r="H16" s="3">
        <v>2</v>
      </c>
      <c r="I16" s="3">
        <v>2</v>
      </c>
      <c r="J16" s="3">
        <v>4</v>
      </c>
      <c r="K16" s="3">
        <f t="shared" si="0"/>
        <v>27</v>
      </c>
      <c r="L16" s="42">
        <f t="shared" si="1"/>
        <v>3</v>
      </c>
    </row>
    <row r="17" spans="1:12" ht="15.75">
      <c r="A17" s="3">
        <v>14</v>
      </c>
      <c r="B17" s="3">
        <v>4</v>
      </c>
      <c r="C17" s="3">
        <v>4</v>
      </c>
      <c r="D17" s="3">
        <v>3</v>
      </c>
      <c r="E17" s="3">
        <v>3</v>
      </c>
      <c r="F17" s="3">
        <v>2</v>
      </c>
      <c r="G17" s="3">
        <v>1</v>
      </c>
      <c r="H17" s="3">
        <v>2</v>
      </c>
      <c r="I17" s="3">
        <v>3</v>
      </c>
      <c r="J17" s="3">
        <v>3</v>
      </c>
      <c r="K17" s="3">
        <f t="shared" si="0"/>
        <v>25</v>
      </c>
      <c r="L17" s="42">
        <f t="shared" si="1"/>
        <v>2.7777777777777777</v>
      </c>
    </row>
    <row r="18" spans="1:12" ht="15.75">
      <c r="A18" s="3">
        <v>15</v>
      </c>
      <c r="B18" s="3">
        <v>3</v>
      </c>
      <c r="C18" s="3">
        <v>2</v>
      </c>
      <c r="D18" s="3">
        <v>4</v>
      </c>
      <c r="E18" s="3">
        <v>3</v>
      </c>
      <c r="F18" s="3">
        <v>2</v>
      </c>
      <c r="G18" s="3">
        <v>1</v>
      </c>
      <c r="H18" s="3">
        <v>2</v>
      </c>
      <c r="I18" s="3">
        <v>3</v>
      </c>
      <c r="J18" s="3">
        <v>3</v>
      </c>
      <c r="K18" s="3">
        <f t="shared" si="0"/>
        <v>23</v>
      </c>
      <c r="L18" s="42">
        <f t="shared" si="1"/>
        <v>2.5555555555555554</v>
      </c>
    </row>
    <row r="19" spans="1:12" ht="15.75">
      <c r="A19" s="3">
        <v>16</v>
      </c>
      <c r="B19" s="3">
        <v>4</v>
      </c>
      <c r="C19" s="3">
        <v>3</v>
      </c>
      <c r="D19" s="3">
        <v>4</v>
      </c>
      <c r="E19" s="3">
        <v>4</v>
      </c>
      <c r="F19" s="3">
        <v>2</v>
      </c>
      <c r="G19" s="3">
        <v>4</v>
      </c>
      <c r="H19" s="3">
        <v>3</v>
      </c>
      <c r="I19" s="3">
        <v>2</v>
      </c>
      <c r="J19" s="3">
        <v>3</v>
      </c>
      <c r="K19" s="3">
        <f>SUM(B19:J19)</f>
        <v>29</v>
      </c>
      <c r="L19" s="42">
        <f>AVERAGE(B19:J19)</f>
        <v>3.2222222222222223</v>
      </c>
    </row>
    <row r="20" spans="1:12" ht="15.75">
      <c r="A20" s="3">
        <v>17</v>
      </c>
      <c r="B20" s="3">
        <v>3</v>
      </c>
      <c r="C20" s="3">
        <v>4</v>
      </c>
      <c r="D20" s="3">
        <v>4</v>
      </c>
      <c r="E20" s="3">
        <v>3</v>
      </c>
      <c r="F20" s="3">
        <v>3</v>
      </c>
      <c r="G20" s="3">
        <v>3</v>
      </c>
      <c r="H20" s="3">
        <v>4</v>
      </c>
      <c r="I20" s="3">
        <v>4</v>
      </c>
      <c r="J20" s="3">
        <v>4</v>
      </c>
      <c r="K20" s="3">
        <f>SUM(B20:J20)</f>
        <v>32</v>
      </c>
      <c r="L20" s="42">
        <f>AVERAGE(B20:J20)</f>
        <v>3.5555555555555554</v>
      </c>
    </row>
    <row r="21" spans="1:12" ht="15.75">
      <c r="A21" s="3">
        <v>18</v>
      </c>
      <c r="B21" s="3">
        <v>5</v>
      </c>
      <c r="C21" s="3">
        <v>1</v>
      </c>
      <c r="D21" s="3">
        <v>2</v>
      </c>
      <c r="E21" s="3">
        <v>2</v>
      </c>
      <c r="F21" s="3">
        <v>1</v>
      </c>
      <c r="G21" s="3">
        <v>4</v>
      </c>
      <c r="H21" s="3">
        <v>1</v>
      </c>
      <c r="I21" s="3">
        <v>5</v>
      </c>
      <c r="J21" s="3">
        <v>4</v>
      </c>
      <c r="K21" s="3">
        <f>SUM(B21:J21)</f>
        <v>25</v>
      </c>
      <c r="L21" s="42">
        <f>AVERAGE(B21:J21)</f>
        <v>2.7777777777777777</v>
      </c>
    </row>
    <row r="22" spans="1:12" ht="15.75">
      <c r="A22" s="3">
        <v>19</v>
      </c>
      <c r="B22" s="3">
        <v>4</v>
      </c>
      <c r="C22" s="3">
        <v>4</v>
      </c>
      <c r="D22" s="3">
        <v>4</v>
      </c>
      <c r="E22" s="3">
        <v>3</v>
      </c>
      <c r="F22" s="3">
        <v>5</v>
      </c>
      <c r="G22" s="3">
        <v>4</v>
      </c>
      <c r="H22" s="3">
        <v>4</v>
      </c>
      <c r="I22" s="3">
        <v>4</v>
      </c>
      <c r="J22" s="3">
        <v>4</v>
      </c>
      <c r="K22" s="3">
        <f>SUM(B22:J22)</f>
        <v>36</v>
      </c>
      <c r="L22" s="42">
        <f>AVERAGE(B22:J22)</f>
        <v>4</v>
      </c>
    </row>
    <row r="23" spans="1:12" ht="15.75">
      <c r="A23" s="3">
        <v>20</v>
      </c>
      <c r="B23" s="3">
        <v>2</v>
      </c>
      <c r="C23" s="3">
        <v>3</v>
      </c>
      <c r="D23" s="3">
        <v>3</v>
      </c>
      <c r="E23" s="3">
        <v>3</v>
      </c>
      <c r="F23" s="3">
        <v>2</v>
      </c>
      <c r="G23" s="3">
        <v>5</v>
      </c>
      <c r="H23" s="3">
        <v>5</v>
      </c>
      <c r="I23" s="3">
        <v>5</v>
      </c>
      <c r="J23" s="3">
        <v>3</v>
      </c>
      <c r="K23" s="3">
        <f>SUM(B23:J23)</f>
        <v>31</v>
      </c>
      <c r="L23" s="42">
        <f>AVERAGE(B23:J23)</f>
        <v>3.4444444444444446</v>
      </c>
    </row>
    <row r="24" spans="1:12" ht="15.75">
      <c r="A24" s="2" t="s">
        <v>2</v>
      </c>
      <c r="B24" s="2">
        <f>SUM(B4:B23)</f>
        <v>69</v>
      </c>
      <c r="C24" s="2">
        <f t="shared" ref="C24:J24" si="2">SUM(C4:C23)</f>
        <v>64</v>
      </c>
      <c r="D24" s="2">
        <f t="shared" si="2"/>
        <v>69</v>
      </c>
      <c r="E24" s="2">
        <f t="shared" si="2"/>
        <v>63</v>
      </c>
      <c r="F24" s="2">
        <f t="shared" si="2"/>
        <v>58</v>
      </c>
      <c r="G24" s="2">
        <f t="shared" si="2"/>
        <v>73</v>
      </c>
      <c r="H24" s="2">
        <f t="shared" si="2"/>
        <v>65</v>
      </c>
      <c r="I24" s="2">
        <f t="shared" si="2"/>
        <v>76</v>
      </c>
      <c r="J24" s="2">
        <f t="shared" si="2"/>
        <v>71</v>
      </c>
      <c r="K24" s="2">
        <f>SUM(K4:K23)</f>
        <v>608</v>
      </c>
      <c r="L24" s="43">
        <f>SUM(L4:L23)</f>
        <v>67.555555555555557</v>
      </c>
    </row>
    <row r="25" spans="1:12" ht="15.75">
      <c r="A25" s="2" t="s">
        <v>3</v>
      </c>
      <c r="B25" s="43">
        <f>AVERAGE(B4:B23)</f>
        <v>3.45</v>
      </c>
      <c r="C25" s="43">
        <f t="shared" ref="C25:J25" si="3">AVERAGE(C4:C23)</f>
        <v>3.2</v>
      </c>
      <c r="D25" s="43">
        <f t="shared" si="3"/>
        <v>3.45</v>
      </c>
      <c r="E25" s="43">
        <f t="shared" si="3"/>
        <v>3.15</v>
      </c>
      <c r="F25" s="43">
        <f t="shared" si="3"/>
        <v>2.9</v>
      </c>
      <c r="G25" s="43">
        <f t="shared" si="3"/>
        <v>3.65</v>
      </c>
      <c r="H25" s="43">
        <f t="shared" si="3"/>
        <v>3.25</v>
      </c>
      <c r="I25" s="43">
        <f t="shared" si="3"/>
        <v>3.8</v>
      </c>
      <c r="J25" s="43">
        <f t="shared" si="3"/>
        <v>3.55</v>
      </c>
      <c r="K25" s="43">
        <f>AVERAGE(K4:K23)</f>
        <v>30.4</v>
      </c>
      <c r="L25" s="43">
        <f>AVERAGE(L4:L23)</f>
        <v>3.3777777777777778</v>
      </c>
    </row>
    <row r="26" spans="1:12" ht="15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5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5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.75">
      <c r="A43" s="2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2" t="s">
        <v>1</v>
      </c>
      <c r="C44" s="2"/>
      <c r="D44" s="2"/>
      <c r="E44" s="2"/>
      <c r="F44" s="2"/>
      <c r="G44" s="2"/>
      <c r="H44" s="2"/>
      <c r="I44" s="2"/>
      <c r="J44" s="2"/>
      <c r="K44" s="2" t="s">
        <v>2</v>
      </c>
      <c r="L44" s="2" t="s">
        <v>3</v>
      </c>
    </row>
    <row r="45" spans="1:12" ht="15.75">
      <c r="A45" s="2"/>
      <c r="B45" s="2" t="s">
        <v>4</v>
      </c>
      <c r="C45" s="2" t="s">
        <v>5</v>
      </c>
      <c r="D45" s="2" t="s">
        <v>6</v>
      </c>
      <c r="E45" s="2" t="s">
        <v>7</v>
      </c>
      <c r="F45" s="2" t="s">
        <v>8</v>
      </c>
      <c r="G45" s="2" t="s">
        <v>9</v>
      </c>
      <c r="H45" s="2" t="s">
        <v>10</v>
      </c>
      <c r="I45" s="2" t="s">
        <v>11</v>
      </c>
      <c r="J45" s="2" t="s">
        <v>12</v>
      </c>
      <c r="K45" s="2"/>
      <c r="L45" s="2"/>
    </row>
    <row r="46" spans="1:12" ht="15.75">
      <c r="A46" s="3">
        <v>1</v>
      </c>
      <c r="B46" s="42">
        <f t="shared" ref="B46:J61" si="4">SQRT(B4+0.5)</f>
        <v>2.5495097567963922</v>
      </c>
      <c r="C46" s="42">
        <f t="shared" si="4"/>
        <v>2.3452078799117149</v>
      </c>
      <c r="D46" s="42">
        <f t="shared" si="4"/>
        <v>2.1213203435596424</v>
      </c>
      <c r="E46" s="42">
        <f t="shared" si="4"/>
        <v>2.1213203435596424</v>
      </c>
      <c r="F46" s="42">
        <f t="shared" si="4"/>
        <v>2.1213203435596424</v>
      </c>
      <c r="G46" s="42">
        <f t="shared" si="4"/>
        <v>2.3452078799117149</v>
      </c>
      <c r="H46" s="42">
        <f t="shared" si="4"/>
        <v>2.1213203435596424</v>
      </c>
      <c r="I46" s="42">
        <f t="shared" si="4"/>
        <v>2.3452078799117149</v>
      </c>
      <c r="J46" s="42">
        <f t="shared" si="4"/>
        <v>2.1213203435596424</v>
      </c>
      <c r="K46" s="42">
        <f>SUM(B46:J46)</f>
        <v>20.191735114329745</v>
      </c>
      <c r="L46" s="42">
        <f>AVERAGE(B46:J46)</f>
        <v>2.2435261238144162</v>
      </c>
    </row>
    <row r="47" spans="1:12" ht="15.75">
      <c r="A47" s="3">
        <v>2</v>
      </c>
      <c r="B47" s="42">
        <f t="shared" si="4"/>
        <v>1.8708286933869707</v>
      </c>
      <c r="C47" s="42">
        <f t="shared" si="4"/>
        <v>1.5811388300841898</v>
      </c>
      <c r="D47" s="42">
        <f t="shared" si="4"/>
        <v>2.1213203435596424</v>
      </c>
      <c r="E47" s="42">
        <f t="shared" si="4"/>
        <v>1.8708286933869707</v>
      </c>
      <c r="F47" s="42">
        <f t="shared" si="4"/>
        <v>1.8708286933869707</v>
      </c>
      <c r="G47" s="42">
        <f t="shared" si="4"/>
        <v>2.1213203435596424</v>
      </c>
      <c r="H47" s="42">
        <f t="shared" si="4"/>
        <v>1.5811388300841898</v>
      </c>
      <c r="I47" s="42">
        <f t="shared" si="4"/>
        <v>1.5811388300841898</v>
      </c>
      <c r="J47" s="42">
        <f t="shared" si="4"/>
        <v>2.1213203435596424</v>
      </c>
      <c r="K47" s="42">
        <f t="shared" ref="K47:K60" si="5">SUM(B47:J47)</f>
        <v>16.719863601092406</v>
      </c>
      <c r="L47" s="42">
        <f t="shared" ref="L47:L60" si="6">AVERAGE(B47:J47)</f>
        <v>1.8577626223436008</v>
      </c>
    </row>
    <row r="48" spans="1:12" ht="15.75">
      <c r="A48" s="3">
        <v>3</v>
      </c>
      <c r="B48" s="42">
        <f t="shared" si="4"/>
        <v>2.1213203435596424</v>
      </c>
      <c r="C48" s="42">
        <f t="shared" si="4"/>
        <v>1.8708286933869707</v>
      </c>
      <c r="D48" s="42">
        <f t="shared" si="4"/>
        <v>2.3452078799117149</v>
      </c>
      <c r="E48" s="42">
        <f t="shared" si="4"/>
        <v>2.3452078799117149</v>
      </c>
      <c r="F48" s="42">
        <f t="shared" si="4"/>
        <v>1.8708286933869707</v>
      </c>
      <c r="G48" s="42">
        <f t="shared" si="4"/>
        <v>2.3452078799117149</v>
      </c>
      <c r="H48" s="42">
        <f t="shared" si="4"/>
        <v>1.8708286933869707</v>
      </c>
      <c r="I48" s="42">
        <f t="shared" si="4"/>
        <v>2.1213203435596424</v>
      </c>
      <c r="J48" s="42">
        <f t="shared" si="4"/>
        <v>2.1213203435596424</v>
      </c>
      <c r="K48" s="42">
        <f t="shared" si="5"/>
        <v>19.012070750574985</v>
      </c>
      <c r="L48" s="42">
        <f t="shared" si="6"/>
        <v>2.1124523056194429</v>
      </c>
    </row>
    <row r="49" spans="1:12" ht="15.75">
      <c r="A49" s="3">
        <v>4</v>
      </c>
      <c r="B49" s="42">
        <f t="shared" si="4"/>
        <v>1.2247448713915889</v>
      </c>
      <c r="C49" s="42">
        <f t="shared" si="4"/>
        <v>1.8708286933869707</v>
      </c>
      <c r="D49" s="42">
        <f t="shared" si="4"/>
        <v>1.2247448713915889</v>
      </c>
      <c r="E49" s="42">
        <f t="shared" si="4"/>
        <v>1.2247448713915889</v>
      </c>
      <c r="F49" s="42">
        <f t="shared" si="4"/>
        <v>1.2247448713915889</v>
      </c>
      <c r="G49" s="42">
        <f t="shared" si="4"/>
        <v>2.1213203435596424</v>
      </c>
      <c r="H49" s="42">
        <f t="shared" si="4"/>
        <v>1.2247448713915889</v>
      </c>
      <c r="I49" s="42">
        <f t="shared" si="4"/>
        <v>1.5811388300841898</v>
      </c>
      <c r="J49" s="42">
        <f t="shared" si="4"/>
        <v>1.2247448713915889</v>
      </c>
      <c r="K49" s="42">
        <f t="shared" si="5"/>
        <v>12.921757095380338</v>
      </c>
      <c r="L49" s="42">
        <f t="shared" si="6"/>
        <v>1.4357507883755931</v>
      </c>
    </row>
    <row r="50" spans="1:12" ht="15.75">
      <c r="A50" s="3">
        <v>5</v>
      </c>
      <c r="B50" s="42">
        <f t="shared" si="4"/>
        <v>1.5811388300841898</v>
      </c>
      <c r="C50" s="42">
        <f t="shared" si="4"/>
        <v>2.1213203435596424</v>
      </c>
      <c r="D50" s="42">
        <f t="shared" si="4"/>
        <v>1.8708286933869707</v>
      </c>
      <c r="E50" s="42">
        <f t="shared" si="4"/>
        <v>1.8708286933869707</v>
      </c>
      <c r="F50" s="42">
        <f t="shared" si="4"/>
        <v>1.8708286933869707</v>
      </c>
      <c r="G50" s="42">
        <f t="shared" si="4"/>
        <v>2.1213203435596424</v>
      </c>
      <c r="H50" s="42">
        <f t="shared" si="4"/>
        <v>2.1213203435596424</v>
      </c>
      <c r="I50" s="42">
        <f t="shared" si="4"/>
        <v>2.3452078799117149</v>
      </c>
      <c r="J50" s="42">
        <f t="shared" si="4"/>
        <v>1.8708286933869707</v>
      </c>
      <c r="K50" s="42">
        <f t="shared" si="5"/>
        <v>17.773622514222716</v>
      </c>
      <c r="L50" s="42">
        <f t="shared" si="6"/>
        <v>1.9748469460247462</v>
      </c>
    </row>
    <row r="51" spans="1:12" ht="15.75">
      <c r="A51" s="3">
        <v>6</v>
      </c>
      <c r="B51" s="42">
        <f t="shared" si="4"/>
        <v>1.5811388300841898</v>
      </c>
      <c r="C51" s="42">
        <f t="shared" si="4"/>
        <v>1.8708286933869707</v>
      </c>
      <c r="D51" s="42">
        <f t="shared" si="4"/>
        <v>1.2247448713915889</v>
      </c>
      <c r="E51" s="42">
        <f t="shared" si="4"/>
        <v>1.5811388300841898</v>
      </c>
      <c r="F51" s="42">
        <f t="shared" si="4"/>
        <v>2.1213203435596424</v>
      </c>
      <c r="G51" s="42">
        <f t="shared" si="4"/>
        <v>2.3452078799117149</v>
      </c>
      <c r="H51" s="42">
        <f t="shared" si="4"/>
        <v>1.8708286933869707</v>
      </c>
      <c r="I51" s="42">
        <f t="shared" si="4"/>
        <v>1.5811388300841898</v>
      </c>
      <c r="J51" s="42">
        <f t="shared" si="4"/>
        <v>2.5495097567963922</v>
      </c>
      <c r="K51" s="42">
        <f t="shared" si="5"/>
        <v>16.725856728685848</v>
      </c>
      <c r="L51" s="42">
        <f t="shared" si="6"/>
        <v>1.8584285254095387</v>
      </c>
    </row>
    <row r="52" spans="1:12" ht="15.75">
      <c r="A52" s="3">
        <v>7</v>
      </c>
      <c r="B52" s="42">
        <f t="shared" si="4"/>
        <v>1.8708286933869707</v>
      </c>
      <c r="C52" s="42">
        <f t="shared" si="4"/>
        <v>1.8708286933869707</v>
      </c>
      <c r="D52" s="42">
        <f t="shared" si="4"/>
        <v>2.3452078799117149</v>
      </c>
      <c r="E52" s="42">
        <f t="shared" si="4"/>
        <v>1.8708286933869707</v>
      </c>
      <c r="F52" s="42">
        <f t="shared" si="4"/>
        <v>1.2247448713915889</v>
      </c>
      <c r="G52" s="42">
        <f t="shared" si="4"/>
        <v>2.3452078799117149</v>
      </c>
      <c r="H52" s="42">
        <f t="shared" si="4"/>
        <v>2.5495097567963922</v>
      </c>
      <c r="I52" s="42">
        <f t="shared" si="4"/>
        <v>2.5495097567963922</v>
      </c>
      <c r="J52" s="42">
        <f t="shared" si="4"/>
        <v>1.5811388300841898</v>
      </c>
      <c r="K52" s="42">
        <f t="shared" si="5"/>
        <v>18.207805055052905</v>
      </c>
      <c r="L52" s="42">
        <f t="shared" si="6"/>
        <v>2.0230894505614341</v>
      </c>
    </row>
    <row r="53" spans="1:12" ht="15.75">
      <c r="A53" s="3">
        <v>8</v>
      </c>
      <c r="B53" s="42">
        <f t="shared" si="4"/>
        <v>2.1213203435596424</v>
      </c>
      <c r="C53" s="42">
        <f t="shared" si="4"/>
        <v>2.3452078799117149</v>
      </c>
      <c r="D53" s="42">
        <f t="shared" si="4"/>
        <v>2.1213203435596424</v>
      </c>
      <c r="E53" s="42">
        <f t="shared" si="4"/>
        <v>2.3452078799117149</v>
      </c>
      <c r="F53" s="42">
        <f t="shared" si="4"/>
        <v>2.3452078799117149</v>
      </c>
      <c r="G53" s="42">
        <f t="shared" si="4"/>
        <v>2.3452078799117149</v>
      </c>
      <c r="H53" s="42">
        <f t="shared" si="4"/>
        <v>2.3452078799117149</v>
      </c>
      <c r="I53" s="42">
        <f t="shared" si="4"/>
        <v>2.3452078799117149</v>
      </c>
      <c r="J53" s="42">
        <f t="shared" si="4"/>
        <v>2.3452078799117149</v>
      </c>
      <c r="K53" s="42">
        <f t="shared" si="5"/>
        <v>20.659095846501291</v>
      </c>
      <c r="L53" s="42">
        <f t="shared" si="6"/>
        <v>2.2954550940556988</v>
      </c>
    </row>
    <row r="54" spans="1:12" ht="15.75">
      <c r="A54" s="3">
        <v>9</v>
      </c>
      <c r="B54" s="42">
        <f t="shared" si="4"/>
        <v>2.1213203435596424</v>
      </c>
      <c r="C54" s="42">
        <f t="shared" si="4"/>
        <v>2.1213203435596424</v>
      </c>
      <c r="D54" s="42">
        <f t="shared" si="4"/>
        <v>2.1213203435596424</v>
      </c>
      <c r="E54" s="42">
        <f t="shared" si="4"/>
        <v>2.1213203435596424</v>
      </c>
      <c r="F54" s="42">
        <f t="shared" si="4"/>
        <v>2.1213203435596424</v>
      </c>
      <c r="G54" s="42">
        <f t="shared" si="4"/>
        <v>2.1213203435596424</v>
      </c>
      <c r="H54" s="42">
        <f t="shared" si="4"/>
        <v>2.1213203435596424</v>
      </c>
      <c r="I54" s="42">
        <f t="shared" si="4"/>
        <v>2.3452078799117149</v>
      </c>
      <c r="J54" s="42">
        <f t="shared" si="4"/>
        <v>2.1213203435596424</v>
      </c>
      <c r="K54" s="42">
        <f t="shared" si="5"/>
        <v>19.315770628388851</v>
      </c>
      <c r="L54" s="42">
        <f t="shared" si="6"/>
        <v>2.1461967364876502</v>
      </c>
    </row>
    <row r="55" spans="1:12" ht="15.75">
      <c r="A55" s="3">
        <v>10</v>
      </c>
      <c r="B55" s="42">
        <f t="shared" si="4"/>
        <v>2.5495097567963922</v>
      </c>
      <c r="C55" s="42">
        <f t="shared" si="4"/>
        <v>1.8708286933869707</v>
      </c>
      <c r="D55" s="42">
        <f t="shared" si="4"/>
        <v>2.1213203435596424</v>
      </c>
      <c r="E55" s="42">
        <f t="shared" si="4"/>
        <v>2.1213203435596424</v>
      </c>
      <c r="F55" s="42">
        <f t="shared" si="4"/>
        <v>2.1213203435596424</v>
      </c>
      <c r="G55" s="42">
        <f t="shared" si="4"/>
        <v>2.1213203435596424</v>
      </c>
      <c r="H55" s="42">
        <f t="shared" si="4"/>
        <v>2.3452078799117149</v>
      </c>
      <c r="I55" s="42">
        <f t="shared" si="4"/>
        <v>2.5495097567963922</v>
      </c>
      <c r="J55" s="42">
        <f t="shared" si="4"/>
        <v>1.8708286933869707</v>
      </c>
      <c r="K55" s="42">
        <f t="shared" si="5"/>
        <v>19.67116615451701</v>
      </c>
      <c r="L55" s="42">
        <f t="shared" si="6"/>
        <v>2.1856851282796677</v>
      </c>
    </row>
    <row r="56" spans="1:12" ht="15.75">
      <c r="A56" s="3">
        <v>11</v>
      </c>
      <c r="B56" s="42">
        <f t="shared" si="4"/>
        <v>2.3452078799117149</v>
      </c>
      <c r="C56" s="42">
        <f t="shared" si="4"/>
        <v>1.8708286933869707</v>
      </c>
      <c r="D56" s="42">
        <f t="shared" si="4"/>
        <v>2.1213203435596424</v>
      </c>
      <c r="E56" s="42">
        <f t="shared" si="4"/>
        <v>1.5811388300841898</v>
      </c>
      <c r="F56" s="42">
        <f t="shared" si="4"/>
        <v>2.1213203435596424</v>
      </c>
      <c r="G56" s="42">
        <f t="shared" si="4"/>
        <v>1.2247448713915889</v>
      </c>
      <c r="H56" s="42">
        <f t="shared" si="4"/>
        <v>2.1213203435596424</v>
      </c>
      <c r="I56" s="42">
        <f t="shared" si="4"/>
        <v>2.3452078799117149</v>
      </c>
      <c r="J56" s="42">
        <f t="shared" si="4"/>
        <v>2.1213203435596424</v>
      </c>
      <c r="K56" s="42">
        <f t="shared" si="5"/>
        <v>17.852409528924749</v>
      </c>
      <c r="L56" s="42">
        <f t="shared" si="6"/>
        <v>1.9836010587694166</v>
      </c>
    </row>
    <row r="57" spans="1:12" ht="15.75">
      <c r="A57" s="3">
        <v>12</v>
      </c>
      <c r="B57" s="42">
        <f t="shared" si="4"/>
        <v>1.2247448713915889</v>
      </c>
      <c r="C57" s="42">
        <f t="shared" si="4"/>
        <v>1.8708286933869707</v>
      </c>
      <c r="D57" s="42">
        <f t="shared" si="4"/>
        <v>1.5811388300841898</v>
      </c>
      <c r="E57" s="42">
        <f t="shared" si="4"/>
        <v>1.8708286933869707</v>
      </c>
      <c r="F57" s="42">
        <f t="shared" si="4"/>
        <v>1.5811388300841898</v>
      </c>
      <c r="G57" s="42">
        <f t="shared" si="4"/>
        <v>1.2247448713915889</v>
      </c>
      <c r="H57" s="42">
        <f t="shared" si="4"/>
        <v>1.2247448713915889</v>
      </c>
      <c r="I57" s="42">
        <f t="shared" si="4"/>
        <v>1.2247448713915889</v>
      </c>
      <c r="J57" s="42">
        <f t="shared" si="4"/>
        <v>1.8708286933869707</v>
      </c>
      <c r="K57" s="42">
        <f t="shared" si="5"/>
        <v>13.673743225895649</v>
      </c>
      <c r="L57" s="42">
        <f t="shared" si="6"/>
        <v>1.5193048028772944</v>
      </c>
    </row>
    <row r="58" spans="1:12" ht="15.75">
      <c r="A58" s="3">
        <v>13</v>
      </c>
      <c r="B58" s="42">
        <f t="shared" si="4"/>
        <v>1.8708286933869707</v>
      </c>
      <c r="C58" s="42">
        <f t="shared" si="4"/>
        <v>1.5811388300841898</v>
      </c>
      <c r="D58" s="42">
        <f t="shared" si="4"/>
        <v>2.1213203435596424</v>
      </c>
      <c r="E58" s="42">
        <f t="shared" si="4"/>
        <v>1.8708286933869707</v>
      </c>
      <c r="F58" s="42">
        <f t="shared" si="4"/>
        <v>1.8708286933869707</v>
      </c>
      <c r="G58" s="42">
        <f t="shared" si="4"/>
        <v>2.1213203435596424</v>
      </c>
      <c r="H58" s="42">
        <f t="shared" si="4"/>
        <v>1.5811388300841898</v>
      </c>
      <c r="I58" s="42">
        <f t="shared" si="4"/>
        <v>1.5811388300841898</v>
      </c>
      <c r="J58" s="42">
        <f t="shared" si="4"/>
        <v>2.1213203435596424</v>
      </c>
      <c r="K58" s="42">
        <f t="shared" si="5"/>
        <v>16.719863601092406</v>
      </c>
      <c r="L58" s="42">
        <f t="shared" si="6"/>
        <v>1.8577626223436008</v>
      </c>
    </row>
    <row r="59" spans="1:12" ht="15.75">
      <c r="A59" s="3">
        <v>14</v>
      </c>
      <c r="B59" s="42">
        <f t="shared" si="4"/>
        <v>2.1213203435596424</v>
      </c>
      <c r="C59" s="42">
        <f t="shared" si="4"/>
        <v>2.1213203435596424</v>
      </c>
      <c r="D59" s="42">
        <f t="shared" si="4"/>
        <v>1.8708286933869707</v>
      </c>
      <c r="E59" s="42">
        <f t="shared" si="4"/>
        <v>1.8708286933869707</v>
      </c>
      <c r="F59" s="42">
        <f t="shared" si="4"/>
        <v>1.5811388300841898</v>
      </c>
      <c r="G59" s="42">
        <f t="shared" si="4"/>
        <v>1.2247448713915889</v>
      </c>
      <c r="H59" s="42">
        <f t="shared" si="4"/>
        <v>1.5811388300841898</v>
      </c>
      <c r="I59" s="42">
        <f t="shared" si="4"/>
        <v>1.8708286933869707</v>
      </c>
      <c r="J59" s="42">
        <f t="shared" si="4"/>
        <v>1.8708286933869707</v>
      </c>
      <c r="K59" s="42">
        <f t="shared" si="5"/>
        <v>16.112977992227137</v>
      </c>
      <c r="L59" s="42">
        <f t="shared" si="6"/>
        <v>1.7903308880252373</v>
      </c>
    </row>
    <row r="60" spans="1:12" ht="15.75">
      <c r="A60" s="3">
        <v>15</v>
      </c>
      <c r="B60" s="42">
        <f t="shared" si="4"/>
        <v>1.8708286933869707</v>
      </c>
      <c r="C60" s="42">
        <f t="shared" si="4"/>
        <v>1.5811388300841898</v>
      </c>
      <c r="D60" s="42">
        <f t="shared" si="4"/>
        <v>2.1213203435596424</v>
      </c>
      <c r="E60" s="42">
        <f t="shared" si="4"/>
        <v>1.8708286933869707</v>
      </c>
      <c r="F60" s="42">
        <f t="shared" si="4"/>
        <v>1.5811388300841898</v>
      </c>
      <c r="G60" s="42">
        <f t="shared" si="4"/>
        <v>1.2247448713915889</v>
      </c>
      <c r="H60" s="42">
        <f t="shared" si="4"/>
        <v>1.5811388300841898</v>
      </c>
      <c r="I60" s="42">
        <f t="shared" si="4"/>
        <v>1.8708286933869707</v>
      </c>
      <c r="J60" s="42">
        <f t="shared" si="4"/>
        <v>1.8708286933869707</v>
      </c>
      <c r="K60" s="42">
        <f t="shared" si="5"/>
        <v>15.572796478751682</v>
      </c>
      <c r="L60" s="42">
        <f t="shared" si="6"/>
        <v>1.7303107198612979</v>
      </c>
    </row>
    <row r="61" spans="1:12" ht="15.75">
      <c r="A61" s="3">
        <v>16</v>
      </c>
      <c r="B61" s="42">
        <f t="shared" si="4"/>
        <v>2.1213203435596424</v>
      </c>
      <c r="C61" s="42">
        <f t="shared" si="4"/>
        <v>1.8708286933869707</v>
      </c>
      <c r="D61" s="42">
        <f t="shared" si="4"/>
        <v>2.1213203435596424</v>
      </c>
      <c r="E61" s="42">
        <f t="shared" si="4"/>
        <v>2.1213203435596424</v>
      </c>
      <c r="F61" s="42">
        <f t="shared" si="4"/>
        <v>1.5811388300841898</v>
      </c>
      <c r="G61" s="42">
        <f t="shared" si="4"/>
        <v>2.1213203435596424</v>
      </c>
      <c r="H61" s="42">
        <f t="shared" si="4"/>
        <v>1.8708286933869707</v>
      </c>
      <c r="I61" s="42">
        <f t="shared" si="4"/>
        <v>1.5811388300841898</v>
      </c>
      <c r="J61" s="42">
        <f t="shared" si="4"/>
        <v>1.8708286933869707</v>
      </c>
      <c r="K61" s="42">
        <f>SUM(B61:J61)</f>
        <v>17.260045114567859</v>
      </c>
      <c r="L61" s="42">
        <f>AVERAGE(B61:J61)</f>
        <v>1.91778279050754</v>
      </c>
    </row>
    <row r="62" spans="1:12" ht="15.75">
      <c r="A62" s="3">
        <v>17</v>
      </c>
      <c r="B62" s="42">
        <f t="shared" ref="B62:J65" si="7">SQRT(B20+0.5)</f>
        <v>1.8708286933869707</v>
      </c>
      <c r="C62" s="42">
        <f t="shared" si="7"/>
        <v>2.1213203435596424</v>
      </c>
      <c r="D62" s="42">
        <f t="shared" si="7"/>
        <v>2.1213203435596424</v>
      </c>
      <c r="E62" s="42">
        <f t="shared" si="7"/>
        <v>1.8708286933869707</v>
      </c>
      <c r="F62" s="42">
        <f t="shared" si="7"/>
        <v>1.8708286933869707</v>
      </c>
      <c r="G62" s="42">
        <f t="shared" si="7"/>
        <v>1.8708286933869707</v>
      </c>
      <c r="H62" s="42">
        <f t="shared" si="7"/>
        <v>2.1213203435596424</v>
      </c>
      <c r="I62" s="42">
        <f t="shared" si="7"/>
        <v>2.1213203435596424</v>
      </c>
      <c r="J62" s="42">
        <f t="shared" si="7"/>
        <v>2.1213203435596424</v>
      </c>
      <c r="K62" s="42">
        <f>SUM(B62:J62)</f>
        <v>18.089916491346095</v>
      </c>
      <c r="L62" s="42">
        <f>AVERAGE(B62:J62)</f>
        <v>2.0099907212606771</v>
      </c>
    </row>
    <row r="63" spans="1:12" ht="15.75">
      <c r="A63" s="3">
        <v>18</v>
      </c>
      <c r="B63" s="42">
        <f t="shared" si="7"/>
        <v>2.3452078799117149</v>
      </c>
      <c r="C63" s="42">
        <f t="shared" si="7"/>
        <v>1.2247448713915889</v>
      </c>
      <c r="D63" s="42">
        <f t="shared" si="7"/>
        <v>1.5811388300841898</v>
      </c>
      <c r="E63" s="42">
        <f t="shared" si="7"/>
        <v>1.5811388300841898</v>
      </c>
      <c r="F63" s="42">
        <f t="shared" si="7"/>
        <v>1.2247448713915889</v>
      </c>
      <c r="G63" s="42">
        <f t="shared" si="7"/>
        <v>2.1213203435596424</v>
      </c>
      <c r="H63" s="42">
        <f t="shared" si="7"/>
        <v>1.2247448713915889</v>
      </c>
      <c r="I63" s="42">
        <f t="shared" si="7"/>
        <v>2.3452078799117149</v>
      </c>
      <c r="J63" s="42">
        <f t="shared" si="7"/>
        <v>2.1213203435596424</v>
      </c>
      <c r="K63" s="42">
        <f>SUM(B63:J63)</f>
        <v>15.769568721285861</v>
      </c>
      <c r="L63" s="42">
        <f>AVERAGE(B63:J63)</f>
        <v>1.7521743023650957</v>
      </c>
    </row>
    <row r="64" spans="1:12" ht="15.75">
      <c r="A64" s="3">
        <v>19</v>
      </c>
      <c r="B64" s="42">
        <f t="shared" si="7"/>
        <v>2.1213203435596424</v>
      </c>
      <c r="C64" s="42">
        <f t="shared" si="7"/>
        <v>2.1213203435596424</v>
      </c>
      <c r="D64" s="42">
        <f t="shared" si="7"/>
        <v>2.1213203435596424</v>
      </c>
      <c r="E64" s="42">
        <f t="shared" si="7"/>
        <v>1.8708286933869707</v>
      </c>
      <c r="F64" s="42">
        <f t="shared" si="7"/>
        <v>2.3452078799117149</v>
      </c>
      <c r="G64" s="42">
        <f t="shared" si="7"/>
        <v>2.1213203435596424</v>
      </c>
      <c r="H64" s="42">
        <f t="shared" si="7"/>
        <v>2.1213203435596424</v>
      </c>
      <c r="I64" s="42">
        <f t="shared" si="7"/>
        <v>2.1213203435596424</v>
      </c>
      <c r="J64" s="42">
        <f t="shared" si="7"/>
        <v>2.1213203435596424</v>
      </c>
      <c r="K64" s="42">
        <f>SUM(B64:J64)</f>
        <v>19.065278978216181</v>
      </c>
      <c r="L64" s="42">
        <f>AVERAGE(B64:J64)</f>
        <v>2.1183643309129092</v>
      </c>
    </row>
    <row r="65" spans="1:12" ht="15.75">
      <c r="A65" s="3">
        <v>20</v>
      </c>
      <c r="B65" s="42">
        <f t="shared" si="7"/>
        <v>1.5811388300841898</v>
      </c>
      <c r="C65" s="42">
        <f t="shared" si="7"/>
        <v>1.8708286933869707</v>
      </c>
      <c r="D65" s="42">
        <f t="shared" si="7"/>
        <v>1.8708286933869707</v>
      </c>
      <c r="E65" s="42">
        <f t="shared" si="7"/>
        <v>1.8708286933869707</v>
      </c>
      <c r="F65" s="42">
        <f t="shared" si="7"/>
        <v>1.5811388300841898</v>
      </c>
      <c r="G65" s="42">
        <f t="shared" si="7"/>
        <v>2.3452078799117149</v>
      </c>
      <c r="H65" s="42">
        <f t="shared" si="7"/>
        <v>2.3452078799117149</v>
      </c>
      <c r="I65" s="42">
        <f t="shared" si="7"/>
        <v>2.3452078799117149</v>
      </c>
      <c r="J65" s="42">
        <f t="shared" si="7"/>
        <v>1.8708286933869707</v>
      </c>
      <c r="K65" s="42">
        <f>SUM(B65:J65)</f>
        <v>17.681216073451409</v>
      </c>
      <c r="L65" s="42">
        <f>AVERAGE(B65:J65)</f>
        <v>1.9645795637168233</v>
      </c>
    </row>
    <row r="66" spans="1:12" ht="15.75">
      <c r="A66" s="2" t="s">
        <v>2</v>
      </c>
      <c r="B66" s="43">
        <f t="shared" ref="B66:L66" si="8">SUM(B46:B65)</f>
        <v>39.064407034744676</v>
      </c>
      <c r="C66" s="43">
        <f t="shared" si="8"/>
        <v>38.10263707974854</v>
      </c>
      <c r="D66" s="43">
        <f t="shared" si="8"/>
        <v>39.249193022091973</v>
      </c>
      <c r="E66" s="43">
        <f t="shared" si="8"/>
        <v>37.85214542957587</v>
      </c>
      <c r="F66" s="43">
        <f t="shared" si="8"/>
        <v>36.231089709152208</v>
      </c>
      <c r="G66" s="43">
        <f t="shared" si="8"/>
        <v>39.932938550460399</v>
      </c>
      <c r="H66" s="43">
        <f t="shared" si="8"/>
        <v>37.924331472561825</v>
      </c>
      <c r="I66" s="43">
        <f t="shared" si="8"/>
        <v>40.751532112240199</v>
      </c>
      <c r="J66" s="43">
        <f t="shared" si="8"/>
        <v>39.888285283929477</v>
      </c>
      <c r="K66" s="43">
        <f t="shared" si="8"/>
        <v>348.99655969450509</v>
      </c>
      <c r="L66" s="43">
        <f t="shared" si="8"/>
        <v>38.777395521611687</v>
      </c>
    </row>
    <row r="67" spans="1:12" ht="15.75">
      <c r="A67" s="2" t="s">
        <v>3</v>
      </c>
      <c r="B67" s="43">
        <f t="shared" ref="B67:L67" si="9">AVERAGE(B46:B65)</f>
        <v>1.9532203517372337</v>
      </c>
      <c r="C67" s="43">
        <f t="shared" si="9"/>
        <v>1.9051318539874269</v>
      </c>
      <c r="D67" s="43">
        <f t="shared" si="9"/>
        <v>1.9624596511045986</v>
      </c>
      <c r="E67" s="43">
        <f t="shared" si="9"/>
        <v>1.8926072714787936</v>
      </c>
      <c r="F67" s="43">
        <f t="shared" si="9"/>
        <v>1.8115544854576104</v>
      </c>
      <c r="G67" s="43">
        <f t="shared" si="9"/>
        <v>1.9966469275230199</v>
      </c>
      <c r="H67" s="43">
        <f t="shared" si="9"/>
        <v>1.8962165736280912</v>
      </c>
      <c r="I67" s="43">
        <f t="shared" si="9"/>
        <v>2.0375766056120099</v>
      </c>
      <c r="J67" s="43">
        <f t="shared" si="9"/>
        <v>1.9944142641964739</v>
      </c>
      <c r="K67" s="43">
        <f t="shared" si="9"/>
        <v>17.449827984725253</v>
      </c>
      <c r="L67" s="43">
        <f t="shared" si="9"/>
        <v>1.9388697760805844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tabSelected="1" topLeftCell="O19" workbookViewId="0">
      <selection activeCell="AA38" sqref="AA38"/>
    </sheetView>
  </sheetViews>
  <sheetFormatPr defaultRowHeight="15"/>
  <cols>
    <col min="1" max="1" width="15" customWidth="1"/>
    <col min="2" max="2" width="9.5703125" bestFit="1" customWidth="1"/>
    <col min="3" max="3" width="9.28515625" bestFit="1" customWidth="1"/>
    <col min="7" max="7" width="15.28515625" customWidth="1"/>
    <col min="8" max="8" width="11.42578125" customWidth="1"/>
    <col min="9" max="9" width="15" customWidth="1"/>
    <col min="10" max="10" width="11.28515625" customWidth="1"/>
    <col min="11" max="11" width="12" customWidth="1"/>
    <col min="14" max="14" width="10.5703125" customWidth="1"/>
    <col min="15" max="15" width="11.7109375" customWidth="1"/>
  </cols>
  <sheetData>
    <row r="1" spans="1:28" ht="15.75">
      <c r="A1" s="56" t="s">
        <v>85</v>
      </c>
      <c r="B1" s="57" t="s">
        <v>1</v>
      </c>
      <c r="C1" s="57"/>
      <c r="D1" s="57"/>
      <c r="E1" s="57"/>
      <c r="F1" s="57"/>
      <c r="G1" s="57"/>
      <c r="H1" s="57"/>
      <c r="I1" s="57"/>
      <c r="J1" s="57"/>
      <c r="K1" s="56" t="s">
        <v>18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>
      <c r="A2" s="56"/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56"/>
      <c r="L2" s="7"/>
      <c r="M2" s="49" t="s">
        <v>19</v>
      </c>
      <c r="N2" s="49" t="s">
        <v>20</v>
      </c>
      <c r="O2" s="27"/>
      <c r="P2" s="3"/>
      <c r="Q2" s="2" t="s">
        <v>21</v>
      </c>
      <c r="R2" s="2" t="s">
        <v>22</v>
      </c>
      <c r="S2" s="3"/>
      <c r="T2" s="27"/>
      <c r="U2" s="27"/>
      <c r="V2" s="7"/>
      <c r="W2" s="7"/>
      <c r="X2" s="7"/>
      <c r="Y2" s="7"/>
      <c r="Z2" s="7"/>
      <c r="AA2" s="7"/>
      <c r="AB2" s="7"/>
    </row>
    <row r="3" spans="1:28" ht="15.75">
      <c r="A3" s="20" t="s">
        <v>23</v>
      </c>
      <c r="B3" s="44">
        <f>'ULANGAN I'!B25</f>
        <v>4.7</v>
      </c>
      <c r="C3" s="44">
        <f>'ULANGAN I'!C25</f>
        <v>4.8499999999999996</v>
      </c>
      <c r="D3" s="44">
        <f>'ULANGAN I'!D25</f>
        <v>4.9000000000000004</v>
      </c>
      <c r="E3" s="44">
        <f>'ULANGAN I'!E25</f>
        <v>5</v>
      </c>
      <c r="F3" s="44">
        <f>'ULANGAN I'!F25</f>
        <v>4.8499999999999996</v>
      </c>
      <c r="G3" s="44">
        <f>'ULANGAN I'!G25</f>
        <v>4.8499999999999996</v>
      </c>
      <c r="H3" s="44">
        <f>'ULANGAN I'!H25</f>
        <v>5.05</v>
      </c>
      <c r="I3" s="44">
        <f>'ULANGAN I'!I25</f>
        <v>4.5999999999999996</v>
      </c>
      <c r="J3" s="44">
        <f>'ULANGAN I'!J25</f>
        <v>4.8499999999999996</v>
      </c>
      <c r="K3" s="45">
        <f>SUM(B3:J3)</f>
        <v>43.650000000000006</v>
      </c>
      <c r="L3" s="7"/>
      <c r="M3" s="44">
        <f>AVERAGE(B7:D7)</f>
        <v>3.7166666666666668</v>
      </c>
      <c r="N3" s="44">
        <f>AVERAGE(B7,E7,H7)</f>
        <v>3.7388888888888889</v>
      </c>
      <c r="O3" s="27"/>
      <c r="P3" s="3"/>
      <c r="Q3" s="3" t="s">
        <v>24</v>
      </c>
      <c r="R3" s="42">
        <f>M3</f>
        <v>3.7166666666666668</v>
      </c>
      <c r="S3" s="3"/>
      <c r="T3" s="27"/>
      <c r="U3" s="27"/>
      <c r="V3" s="7"/>
      <c r="W3" s="7"/>
      <c r="X3" s="7"/>
      <c r="Y3" s="7"/>
      <c r="Z3" s="7"/>
      <c r="AA3" s="7"/>
      <c r="AB3" s="7"/>
    </row>
    <row r="4" spans="1:28" ht="15.75">
      <c r="A4" s="20" t="s">
        <v>25</v>
      </c>
      <c r="B4" s="44">
        <f>'ULANGAN II'!B25</f>
        <v>2.9</v>
      </c>
      <c r="C4" s="44">
        <f>'ULANGAN II'!C25</f>
        <v>2.8</v>
      </c>
      <c r="D4" s="44">
        <f>'ULANGAN II'!D25</f>
        <v>3.2</v>
      </c>
      <c r="E4" s="44">
        <f>'ULANGAN II'!E25</f>
        <v>2.9</v>
      </c>
      <c r="F4" s="44">
        <f>'ULANGAN II'!F25</f>
        <v>2.5499999999999998</v>
      </c>
      <c r="G4" s="44">
        <f>'ULANGAN II'!G25</f>
        <v>2.9</v>
      </c>
      <c r="H4" s="44">
        <f>'ULANGAN II'!H25</f>
        <v>3.25</v>
      </c>
      <c r="I4" s="44">
        <f>'ULANGAN II'!I25</f>
        <v>2.6</v>
      </c>
      <c r="J4" s="44">
        <f>'ULANGAN II'!J25</f>
        <v>2.85</v>
      </c>
      <c r="K4" s="45">
        <f>SUM(B4:J4)</f>
        <v>25.95</v>
      </c>
      <c r="L4" s="7"/>
      <c r="M4" s="44">
        <f>AVERAGE(E7:G7)</f>
        <v>3.6388888888888893</v>
      </c>
      <c r="N4" s="44">
        <f>AVERAGE(C7,F7,I7)</f>
        <v>3.5722222222222224</v>
      </c>
      <c r="O4" s="27"/>
      <c r="P4" s="3"/>
      <c r="Q4" s="8">
        <v>0.1</v>
      </c>
      <c r="R4" s="42">
        <f>M4</f>
        <v>3.6388888888888893</v>
      </c>
      <c r="S4" s="3"/>
      <c r="T4" s="27"/>
      <c r="U4" s="27"/>
      <c r="V4" s="7"/>
      <c r="W4" s="7"/>
      <c r="X4" s="7"/>
      <c r="Y4" s="7"/>
      <c r="Z4" s="7"/>
      <c r="AA4" s="7"/>
      <c r="AB4" s="7"/>
    </row>
    <row r="5" spans="1:28" ht="15.75">
      <c r="A5" s="20" t="s">
        <v>26</v>
      </c>
      <c r="B5" s="44">
        <f>'ULANGAN III'!B25</f>
        <v>3.45</v>
      </c>
      <c r="C5" s="44">
        <f>'ULANGAN III'!C25</f>
        <v>3.2</v>
      </c>
      <c r="D5" s="44">
        <f>'ULANGAN III'!D25</f>
        <v>3.45</v>
      </c>
      <c r="E5" s="44">
        <f>'ULANGAN III'!E25</f>
        <v>3.15</v>
      </c>
      <c r="F5" s="44">
        <f>'ULANGAN III'!F25</f>
        <v>2.9</v>
      </c>
      <c r="G5" s="44">
        <f>'ULANGAN III'!G25</f>
        <v>3.65</v>
      </c>
      <c r="H5" s="44">
        <f>'ULANGAN III'!H25</f>
        <v>3.25</v>
      </c>
      <c r="I5" s="44">
        <f>'ULANGAN III'!I25</f>
        <v>3.8</v>
      </c>
      <c r="J5" s="44">
        <f>'ULANGAN III'!J25</f>
        <v>3.55</v>
      </c>
      <c r="K5" s="45">
        <f>SUM(B5:J5)</f>
        <v>30.400000000000002</v>
      </c>
      <c r="L5" s="7"/>
      <c r="M5" s="44">
        <f>AVERAGE(H7:J7)</f>
        <v>3.7555555555555551</v>
      </c>
      <c r="N5" s="44">
        <f>AVERAGE(D7,G7,J7)</f>
        <v>3.8000000000000003</v>
      </c>
      <c r="O5" s="27"/>
      <c r="P5" s="3"/>
      <c r="Q5" s="8">
        <v>0.15</v>
      </c>
      <c r="R5" s="42">
        <f>M5</f>
        <v>3.7555555555555551</v>
      </c>
      <c r="S5" s="3"/>
      <c r="T5" s="27"/>
      <c r="U5" s="27"/>
      <c r="V5" s="7"/>
      <c r="W5" s="7"/>
      <c r="X5" s="7"/>
      <c r="Y5" s="7"/>
      <c r="Z5" s="7"/>
      <c r="AA5" s="7"/>
      <c r="AB5" s="7"/>
    </row>
    <row r="6" spans="1:28" ht="15.75">
      <c r="A6" s="21" t="s">
        <v>2</v>
      </c>
      <c r="B6" s="44">
        <f>SUM(B3:B5)</f>
        <v>11.05</v>
      </c>
      <c r="C6" s="44">
        <f t="shared" ref="C6:J6" si="0">SUM(C3:C5)</f>
        <v>10.85</v>
      </c>
      <c r="D6" s="44">
        <f t="shared" si="0"/>
        <v>11.55</v>
      </c>
      <c r="E6" s="44">
        <f t="shared" si="0"/>
        <v>11.05</v>
      </c>
      <c r="F6" s="44">
        <f t="shared" si="0"/>
        <v>10.299999999999999</v>
      </c>
      <c r="G6" s="44">
        <f t="shared" si="0"/>
        <v>11.4</v>
      </c>
      <c r="H6" s="44">
        <f t="shared" si="0"/>
        <v>11.55</v>
      </c>
      <c r="I6" s="44">
        <f t="shared" si="0"/>
        <v>11</v>
      </c>
      <c r="J6" s="44">
        <f t="shared" si="0"/>
        <v>11.25</v>
      </c>
      <c r="K6" s="45">
        <f>SUM(B6:J6)</f>
        <v>100</v>
      </c>
      <c r="L6" s="7"/>
      <c r="M6" s="27"/>
      <c r="N6" s="27"/>
      <c r="O6" s="27"/>
      <c r="P6" s="27"/>
      <c r="Q6" s="27"/>
      <c r="R6" s="53"/>
      <c r="S6" s="27"/>
      <c r="T6" s="27"/>
      <c r="U6" s="27"/>
      <c r="V6" s="7"/>
      <c r="W6" s="7"/>
      <c r="X6" s="7"/>
      <c r="Y6" s="7"/>
      <c r="Z6" s="7"/>
      <c r="AA6" s="7"/>
      <c r="AB6" s="7"/>
    </row>
    <row r="7" spans="1:28" ht="15.75">
      <c r="A7" s="21" t="s">
        <v>3</v>
      </c>
      <c r="B7" s="44">
        <f>AVERAGE(B3:B5)</f>
        <v>3.6833333333333336</v>
      </c>
      <c r="C7" s="44">
        <f t="shared" ref="C7:J7" si="1">AVERAGE(C3:C5)</f>
        <v>3.6166666666666667</v>
      </c>
      <c r="D7" s="44">
        <f t="shared" si="1"/>
        <v>3.85</v>
      </c>
      <c r="E7" s="44">
        <f t="shared" si="1"/>
        <v>3.6833333333333336</v>
      </c>
      <c r="F7" s="44">
        <f t="shared" si="1"/>
        <v>3.4333333333333331</v>
      </c>
      <c r="G7" s="44">
        <f t="shared" si="1"/>
        <v>3.8000000000000003</v>
      </c>
      <c r="H7" s="44">
        <f t="shared" si="1"/>
        <v>3.85</v>
      </c>
      <c r="I7" s="44">
        <f t="shared" si="1"/>
        <v>3.6666666666666665</v>
      </c>
      <c r="J7" s="44">
        <f t="shared" si="1"/>
        <v>3.75</v>
      </c>
      <c r="K7" s="45">
        <f>SUM(B7:J7)</f>
        <v>33.333333333333336</v>
      </c>
      <c r="L7" s="7"/>
      <c r="M7" s="27"/>
      <c r="N7" s="27"/>
      <c r="O7" s="27"/>
      <c r="P7" s="27"/>
      <c r="Q7" s="10" t="s">
        <v>27</v>
      </c>
      <c r="R7" s="43" t="s">
        <v>22</v>
      </c>
      <c r="S7" s="27"/>
      <c r="T7" s="27"/>
      <c r="U7" s="27"/>
      <c r="V7" s="7"/>
      <c r="W7" s="7"/>
      <c r="X7" s="7"/>
      <c r="Y7" s="7"/>
      <c r="Z7" s="7"/>
      <c r="AA7" s="7"/>
      <c r="AB7" s="7"/>
    </row>
    <row r="8" spans="1:28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27"/>
      <c r="N8" s="27"/>
      <c r="O8" s="27"/>
      <c r="P8" s="27"/>
      <c r="Q8" s="8" t="s">
        <v>86</v>
      </c>
      <c r="R8" s="42">
        <f>N3</f>
        <v>3.7388888888888889</v>
      </c>
      <c r="S8" s="27"/>
      <c r="T8" s="27"/>
      <c r="U8" s="27"/>
      <c r="V8" s="7"/>
      <c r="W8" s="7"/>
      <c r="X8" s="7"/>
      <c r="Y8" s="7"/>
      <c r="Z8" s="7"/>
      <c r="AA8" s="7"/>
      <c r="AB8" s="7"/>
    </row>
    <row r="9" spans="1:28" ht="15.75">
      <c r="A9" s="9" t="s">
        <v>29</v>
      </c>
      <c r="B9" s="3"/>
      <c r="C9" s="3"/>
      <c r="D9" s="3"/>
      <c r="E9" s="3"/>
      <c r="F9" s="3"/>
      <c r="G9" s="3"/>
      <c r="H9" s="3"/>
      <c r="I9" s="3"/>
      <c r="J9" s="3"/>
      <c r="K9" s="3"/>
      <c r="L9" s="7"/>
      <c r="M9" s="27"/>
      <c r="N9" s="27"/>
      <c r="O9" s="27"/>
      <c r="P9" s="27"/>
      <c r="Q9" s="8" t="s">
        <v>87</v>
      </c>
      <c r="R9" s="42">
        <f>N4</f>
        <v>3.5722222222222224</v>
      </c>
      <c r="S9" s="27"/>
      <c r="T9" s="27"/>
      <c r="U9" s="27"/>
      <c r="V9" s="7"/>
      <c r="W9" s="7"/>
      <c r="X9" s="7"/>
      <c r="Y9" s="7"/>
      <c r="Z9" s="7"/>
      <c r="AA9" s="7"/>
      <c r="AB9" s="7"/>
    </row>
    <row r="10" spans="1:28" ht="15.75">
      <c r="A10" s="56" t="s">
        <v>17</v>
      </c>
      <c r="B10" s="57" t="s">
        <v>1</v>
      </c>
      <c r="C10" s="57"/>
      <c r="D10" s="57"/>
      <c r="E10" s="57"/>
      <c r="F10" s="57"/>
      <c r="G10" s="57"/>
      <c r="H10" s="57"/>
      <c r="I10" s="57"/>
      <c r="J10" s="57"/>
      <c r="K10" s="56" t="s">
        <v>18</v>
      </c>
      <c r="L10" s="7"/>
      <c r="M10" s="27"/>
      <c r="N10" s="27"/>
      <c r="O10" s="27"/>
      <c r="P10" s="27"/>
      <c r="Q10" s="8" t="s">
        <v>88</v>
      </c>
      <c r="R10" s="42">
        <f>N5</f>
        <v>3.8000000000000003</v>
      </c>
      <c r="S10" s="27"/>
      <c r="T10" s="27"/>
      <c r="U10" s="27"/>
      <c r="V10" s="7"/>
      <c r="W10" s="7"/>
      <c r="X10" s="7"/>
      <c r="Y10" s="7"/>
      <c r="Z10" s="7"/>
      <c r="AA10" s="7"/>
      <c r="AB10" s="7"/>
    </row>
    <row r="11" spans="1:28" ht="15.75">
      <c r="A11" s="56"/>
      <c r="B11" s="22" t="s">
        <v>4</v>
      </c>
      <c r="C11" s="22" t="s">
        <v>5</v>
      </c>
      <c r="D11" s="22" t="s">
        <v>6</v>
      </c>
      <c r="E11" s="22" t="s">
        <v>7</v>
      </c>
      <c r="F11" s="22" t="s">
        <v>8</v>
      </c>
      <c r="G11" s="22" t="s">
        <v>9</v>
      </c>
      <c r="H11" s="22" t="s">
        <v>10</v>
      </c>
      <c r="I11" s="22" t="s">
        <v>11</v>
      </c>
      <c r="J11" s="22" t="s">
        <v>12</v>
      </c>
      <c r="K11" s="56"/>
      <c r="L11" s="7"/>
      <c r="M11" s="27"/>
      <c r="N11" s="27"/>
      <c r="O11" s="27"/>
      <c r="P11" s="27"/>
      <c r="Q11" s="27"/>
      <c r="R11" s="27"/>
      <c r="S11" s="27"/>
      <c r="T11" s="27"/>
      <c r="U11" s="27"/>
      <c r="V11" s="7"/>
      <c r="W11" s="7"/>
      <c r="X11" s="7"/>
      <c r="Y11" s="7"/>
      <c r="Z11" s="7"/>
      <c r="AA11" s="7"/>
      <c r="AB11" s="7"/>
    </row>
    <row r="12" spans="1:28" ht="15.75">
      <c r="A12" s="21" t="s">
        <v>23</v>
      </c>
      <c r="B12" s="44">
        <f>'ULANGAN I'!B67</f>
        <v>2.2370343245076638</v>
      </c>
      <c r="C12" s="44">
        <f>'ULANGAN I'!C67</f>
        <v>2.2593137149324414</v>
      </c>
      <c r="D12" s="44">
        <f>'ULANGAN I'!D67</f>
        <v>2.2695288087766756</v>
      </c>
      <c r="E12" s="44">
        <f>'ULANGAN I'!E67</f>
        <v>2.3005027941854146</v>
      </c>
      <c r="F12" s="44">
        <f>'ULANGAN I'!F67</f>
        <v>2.2553100894088653</v>
      </c>
      <c r="G12" s="44">
        <f>'ULANGAN I'!G67</f>
        <v>2.2747126020377282</v>
      </c>
      <c r="H12" s="44">
        <f>'ULANGAN I'!H67</f>
        <v>2.3070187520920111</v>
      </c>
      <c r="I12" s="44">
        <f>'ULANGAN I'!I67</f>
        <v>2.1997472249109493</v>
      </c>
      <c r="J12" s="44">
        <f>'ULANGAN I'!J67</f>
        <v>2.2643881449830645</v>
      </c>
      <c r="K12" s="44">
        <f>SUM(B12:J12)</f>
        <v>20.367556455834816</v>
      </c>
      <c r="L12" s="7"/>
      <c r="M12" s="27"/>
      <c r="N12" s="27"/>
      <c r="O12" s="27"/>
      <c r="P12" s="27"/>
      <c r="Q12" s="27"/>
      <c r="R12" s="27"/>
      <c r="S12" s="27"/>
      <c r="T12" s="27"/>
      <c r="U12" s="27"/>
      <c r="V12" s="7"/>
      <c r="W12" s="7"/>
      <c r="X12" s="7"/>
      <c r="Y12" s="7"/>
      <c r="Z12" s="7"/>
      <c r="AA12" s="7"/>
      <c r="AB12" s="7"/>
    </row>
    <row r="13" spans="1:28" ht="15.75">
      <c r="A13" s="21" t="s">
        <v>25</v>
      </c>
      <c r="B13" s="44">
        <f>'ULANGAN II'!B67</f>
        <v>1.8048840759186291</v>
      </c>
      <c r="C13" s="44">
        <f>'ULANGAN II'!C67</f>
        <v>1.781210205014347</v>
      </c>
      <c r="D13" s="44">
        <f>'ULANGAN II'!D67</f>
        <v>1.8816869920409975</v>
      </c>
      <c r="E13" s="44">
        <f>'ULANGAN II'!E67</f>
        <v>1.8082192806881199</v>
      </c>
      <c r="F13" s="44">
        <f>'ULANGAN II'!F67</f>
        <v>1.7021173296496694</v>
      </c>
      <c r="G13" s="44">
        <f>'ULANGAN II'!G67</f>
        <v>1.8135143961141165</v>
      </c>
      <c r="H13" s="44">
        <f>'ULANGAN II'!H67</f>
        <v>1.8992022003896889</v>
      </c>
      <c r="I13" s="44">
        <f>'ULANGAN II'!I67</f>
        <v>1.7291519643233073</v>
      </c>
      <c r="J13" s="44">
        <f>'ULANGAN II'!J67</f>
        <v>1.8109503394920001</v>
      </c>
      <c r="K13" s="44">
        <f>SUM(B13:J13)</f>
        <v>16.230936783630877</v>
      </c>
      <c r="L13" s="7"/>
      <c r="M13" s="27"/>
      <c r="N13" s="27"/>
      <c r="O13" s="27"/>
      <c r="P13" s="27"/>
      <c r="Q13" s="27"/>
      <c r="R13" s="28"/>
      <c r="S13" s="27"/>
      <c r="T13" s="27"/>
      <c r="U13" s="27"/>
      <c r="V13" s="7"/>
      <c r="W13" s="7"/>
      <c r="X13" s="7"/>
      <c r="Y13" s="7"/>
      <c r="Z13" s="7"/>
      <c r="AA13" s="7"/>
      <c r="AB13" s="7"/>
    </row>
    <row r="14" spans="1:28" ht="15.75">
      <c r="A14" s="21" t="s">
        <v>26</v>
      </c>
      <c r="B14" s="44">
        <f>'ULANGAN III'!B67</f>
        <v>1.9532203517372337</v>
      </c>
      <c r="C14" s="44">
        <f>'ULANGAN III'!C67</f>
        <v>1.9051318539874269</v>
      </c>
      <c r="D14" s="44">
        <f>'ULANGAN III'!D67</f>
        <v>1.9624596511045986</v>
      </c>
      <c r="E14" s="44">
        <f>'ULANGAN III'!E67</f>
        <v>1.8926072714787936</v>
      </c>
      <c r="F14" s="44">
        <f>'ULANGAN III'!F67</f>
        <v>1.8115544854576104</v>
      </c>
      <c r="G14" s="44">
        <f>'ULANGAN III'!G67</f>
        <v>1.9966469275230199</v>
      </c>
      <c r="H14" s="44">
        <f>'ULANGAN III'!H67</f>
        <v>1.8962165736280912</v>
      </c>
      <c r="I14" s="44">
        <f>'ULANGAN III'!I67</f>
        <v>2.0375766056120099</v>
      </c>
      <c r="J14" s="44">
        <f>'ULANGAN III'!J67</f>
        <v>1.9944142641964739</v>
      </c>
      <c r="K14" s="44">
        <f>SUM(B14:J14)</f>
        <v>17.44982798472526</v>
      </c>
      <c r="L14" s="7"/>
      <c r="M14" s="27"/>
      <c r="N14" s="27"/>
      <c r="O14" s="27"/>
      <c r="P14" s="27"/>
      <c r="Q14" s="3" t="s">
        <v>32</v>
      </c>
      <c r="R14" s="28"/>
      <c r="S14" s="27"/>
      <c r="T14" s="27"/>
      <c r="U14" s="27"/>
      <c r="V14" s="7"/>
      <c r="W14" s="7"/>
      <c r="X14" s="7"/>
      <c r="Y14" s="7"/>
      <c r="Z14" s="7"/>
      <c r="AA14" s="7"/>
      <c r="AB14" s="7"/>
    </row>
    <row r="15" spans="1:28" ht="15.75">
      <c r="A15" s="21" t="s">
        <v>2</v>
      </c>
      <c r="B15" s="44">
        <f>SUM(B12:B14)</f>
        <v>5.9951387521635269</v>
      </c>
      <c r="C15" s="44">
        <f t="shared" ref="C15:K15" si="2">SUM(C12:C14)</f>
        <v>5.9456557739342148</v>
      </c>
      <c r="D15" s="44">
        <f t="shared" si="2"/>
        <v>6.1136754519222718</v>
      </c>
      <c r="E15" s="44">
        <f t="shared" si="2"/>
        <v>6.0013293463523283</v>
      </c>
      <c r="F15" s="44">
        <f t="shared" si="2"/>
        <v>5.7689819045161448</v>
      </c>
      <c r="G15" s="44">
        <f t="shared" si="2"/>
        <v>6.0848739256748647</v>
      </c>
      <c r="H15" s="44">
        <f t="shared" si="2"/>
        <v>6.1024375261097905</v>
      </c>
      <c r="I15" s="44">
        <f t="shared" si="2"/>
        <v>5.9664757948462661</v>
      </c>
      <c r="J15" s="44">
        <f t="shared" si="2"/>
        <v>6.0697527486715384</v>
      </c>
      <c r="K15" s="44">
        <f t="shared" si="2"/>
        <v>54.048321224190957</v>
      </c>
      <c r="L15" s="7"/>
      <c r="M15" s="27"/>
      <c r="N15" s="27"/>
      <c r="O15" s="27"/>
      <c r="P15" s="27"/>
      <c r="Q15" s="3" t="s">
        <v>68</v>
      </c>
      <c r="R15" s="28"/>
      <c r="S15" s="27"/>
      <c r="T15" s="27"/>
      <c r="U15" s="27"/>
      <c r="V15" s="7"/>
      <c r="W15" s="7"/>
      <c r="X15" s="7"/>
      <c r="Y15" s="7"/>
      <c r="Z15" s="7"/>
      <c r="AA15" s="7"/>
      <c r="AB15" s="7"/>
    </row>
    <row r="16" spans="1:28" ht="15.75">
      <c r="A16" s="21" t="s">
        <v>3</v>
      </c>
      <c r="B16" s="44">
        <f>AVERAGE(B12:B14)</f>
        <v>1.9983795840545089</v>
      </c>
      <c r="C16" s="44">
        <f t="shared" ref="C16:K16" si="3">AVERAGE(C12:C14)</f>
        <v>1.9818852579780717</v>
      </c>
      <c r="D16" s="44">
        <f t="shared" si="3"/>
        <v>2.0378918173074241</v>
      </c>
      <c r="E16" s="44">
        <f t="shared" si="3"/>
        <v>2.0004431154507762</v>
      </c>
      <c r="F16" s="44">
        <f t="shared" si="3"/>
        <v>1.9229939681720483</v>
      </c>
      <c r="G16" s="44">
        <f t="shared" si="3"/>
        <v>2.0282913085582881</v>
      </c>
      <c r="H16" s="44">
        <f t="shared" si="3"/>
        <v>2.034145842036597</v>
      </c>
      <c r="I16" s="44">
        <f t="shared" si="3"/>
        <v>1.9888252649487554</v>
      </c>
      <c r="J16" s="44">
        <f t="shared" si="3"/>
        <v>2.0232509162238461</v>
      </c>
      <c r="K16" s="44">
        <f t="shared" si="3"/>
        <v>18.016107074730318</v>
      </c>
      <c r="L16" s="7"/>
      <c r="M16" s="27"/>
      <c r="N16" s="27"/>
      <c r="O16" s="27"/>
      <c r="P16" s="27"/>
      <c r="Q16" s="27"/>
      <c r="R16" s="27"/>
      <c r="S16" s="27"/>
      <c r="T16" s="27"/>
      <c r="U16" s="27"/>
      <c r="V16" s="7"/>
      <c r="W16" s="7"/>
      <c r="X16" s="7"/>
      <c r="Y16" s="7"/>
      <c r="Z16" s="7"/>
      <c r="AA16" s="7"/>
      <c r="AB16" s="7"/>
    </row>
    <row r="17" spans="1:28">
      <c r="A17" s="7"/>
      <c r="B17" s="7"/>
      <c r="C17" s="7"/>
      <c r="D17" s="11"/>
      <c r="E17" s="11"/>
      <c r="F17" s="11"/>
      <c r="G17" s="11"/>
      <c r="H17" s="11"/>
      <c r="I17" s="11"/>
      <c r="J17" s="11"/>
      <c r="K17" s="11"/>
      <c r="L17" s="7"/>
      <c r="M17" s="27"/>
      <c r="N17" s="27"/>
      <c r="O17" s="27"/>
      <c r="P17" s="27"/>
      <c r="Q17" s="27"/>
      <c r="R17" s="27"/>
      <c r="S17" s="27"/>
      <c r="T17" s="27"/>
      <c r="U17" s="27"/>
      <c r="V17" s="7"/>
      <c r="W17" s="7"/>
      <c r="X17" s="7"/>
      <c r="Y17" s="7"/>
      <c r="Z17" s="7"/>
      <c r="AA17" s="7"/>
      <c r="AB17" s="7"/>
    </row>
    <row r="18" spans="1:28" ht="15.75">
      <c r="A18" s="12" t="s">
        <v>33</v>
      </c>
      <c r="B18" s="3"/>
      <c r="C18" s="3"/>
      <c r="D18" s="3"/>
      <c r="E18" s="3"/>
      <c r="I18" s="1" t="s">
        <v>82</v>
      </c>
      <c r="M18" s="28"/>
      <c r="N18" s="28"/>
      <c r="O18" s="28"/>
      <c r="P18" s="28"/>
      <c r="Q18" s="28"/>
      <c r="R18" s="28"/>
      <c r="S18" s="28"/>
      <c r="T18" s="28" t="s">
        <v>34</v>
      </c>
      <c r="U18" s="28"/>
      <c r="V18" s="7"/>
      <c r="W18" s="7"/>
      <c r="X18" s="7"/>
      <c r="Y18" s="7"/>
      <c r="Z18" s="7"/>
      <c r="AA18" s="7"/>
      <c r="AB18" s="7"/>
    </row>
    <row r="19" spans="1:28" ht="15.75">
      <c r="A19" s="21" t="s">
        <v>35</v>
      </c>
      <c r="B19" s="22" t="s">
        <v>84</v>
      </c>
      <c r="C19" s="23" t="s">
        <v>36</v>
      </c>
      <c r="D19" s="23"/>
      <c r="E19" s="23"/>
      <c r="F19" s="23" t="s">
        <v>18</v>
      </c>
      <c r="G19" s="23" t="s">
        <v>37</v>
      </c>
      <c r="H19" s="5"/>
      <c r="I19" s="4"/>
      <c r="J19" s="23" t="s">
        <v>38</v>
      </c>
      <c r="K19" s="23" t="s">
        <v>39</v>
      </c>
      <c r="L19" s="22"/>
      <c r="M19" s="22"/>
      <c r="N19" s="22" t="s">
        <v>40</v>
      </c>
      <c r="O19" s="22" t="s">
        <v>3</v>
      </c>
      <c r="P19" s="27"/>
      <c r="Q19" s="27"/>
      <c r="R19" s="27"/>
      <c r="S19" s="27"/>
      <c r="T19" s="28" t="s">
        <v>41</v>
      </c>
      <c r="U19" s="27"/>
      <c r="V19" s="7"/>
      <c r="W19" s="7"/>
      <c r="X19" s="7"/>
      <c r="Y19" s="7"/>
      <c r="Z19" s="7"/>
      <c r="AA19" s="7"/>
      <c r="AB19" s="7"/>
    </row>
    <row r="20" spans="1:28" ht="15.75">
      <c r="A20" s="22"/>
      <c r="B20" s="22"/>
      <c r="C20" s="22" t="s">
        <v>23</v>
      </c>
      <c r="D20" s="22" t="s">
        <v>25</v>
      </c>
      <c r="E20" s="22" t="s">
        <v>26</v>
      </c>
      <c r="F20" s="22"/>
      <c r="G20" s="22"/>
      <c r="H20" s="2"/>
      <c r="I20" s="3"/>
      <c r="J20" s="22"/>
      <c r="K20" s="22" t="s">
        <v>42</v>
      </c>
      <c r="L20" s="22" t="s">
        <v>43</v>
      </c>
      <c r="M20" s="22" t="s">
        <v>44</v>
      </c>
      <c r="N20" s="22"/>
      <c r="O20" s="22"/>
      <c r="P20" s="27"/>
      <c r="Q20" s="27"/>
      <c r="R20" s="27"/>
      <c r="S20" s="27"/>
      <c r="T20" s="28" t="s">
        <v>45</v>
      </c>
      <c r="U20" s="27"/>
      <c r="V20" s="7"/>
      <c r="W20" s="7"/>
      <c r="X20" s="7"/>
      <c r="Y20" s="7"/>
      <c r="Z20" s="7"/>
      <c r="AA20" s="7"/>
      <c r="AB20" s="7"/>
    </row>
    <row r="21" spans="1:28" ht="15.75">
      <c r="A21" s="24"/>
      <c r="B21" s="25" t="s">
        <v>28</v>
      </c>
      <c r="C21" s="44">
        <f>B12</f>
        <v>2.2370343245076638</v>
      </c>
      <c r="D21" s="44">
        <f>B13</f>
        <v>1.8048840759186291</v>
      </c>
      <c r="E21" s="44">
        <f>B14</f>
        <v>1.9532203517372337</v>
      </c>
      <c r="F21" s="44">
        <f t="shared" ref="F21:F33" si="4">SUM(C21:E21)</f>
        <v>5.9951387521635269</v>
      </c>
      <c r="G21" s="44">
        <f>AVERAGE(C21:E21)</f>
        <v>1.9983795840545089</v>
      </c>
      <c r="H21" s="3"/>
      <c r="I21" s="3"/>
      <c r="J21" s="22" t="s">
        <v>46</v>
      </c>
      <c r="K21" s="44">
        <f>B15</f>
        <v>5.9951387521635269</v>
      </c>
      <c r="L21" s="44">
        <f>C15</f>
        <v>5.9456557739342148</v>
      </c>
      <c r="M21" s="44">
        <f>D15</f>
        <v>6.1136754519222718</v>
      </c>
      <c r="N21" s="44">
        <f>SUM(K21:M21)</f>
        <v>18.054469978020013</v>
      </c>
      <c r="O21" s="44">
        <f>AVERAGE(K21:M21)</f>
        <v>6.0181566593400042</v>
      </c>
      <c r="P21" s="27"/>
      <c r="Q21" s="27"/>
      <c r="R21" s="27"/>
      <c r="S21" s="27"/>
      <c r="T21" s="27"/>
      <c r="U21" s="27"/>
      <c r="V21" s="7"/>
      <c r="W21" s="7"/>
      <c r="X21" s="7"/>
      <c r="Y21" s="7"/>
      <c r="Z21" s="7"/>
      <c r="AA21" s="7"/>
      <c r="AB21" s="7"/>
    </row>
    <row r="22" spans="1:28" ht="15.75">
      <c r="A22" s="22" t="s">
        <v>24</v>
      </c>
      <c r="B22" s="25" t="s">
        <v>30</v>
      </c>
      <c r="C22" s="44">
        <f>C12</f>
        <v>2.2593137149324414</v>
      </c>
      <c r="D22" s="44">
        <f>C13</f>
        <v>1.781210205014347</v>
      </c>
      <c r="E22" s="44">
        <f>C14</f>
        <v>1.9051318539874269</v>
      </c>
      <c r="F22" s="44">
        <f t="shared" si="4"/>
        <v>5.9456557739342148</v>
      </c>
      <c r="G22" s="44">
        <f t="shared" ref="G22:G33" si="5">AVERAGE(C22:E22)</f>
        <v>1.9818852579780717</v>
      </c>
      <c r="H22" s="3"/>
      <c r="I22" s="3"/>
      <c r="J22" s="22" t="s">
        <v>47</v>
      </c>
      <c r="K22" s="44">
        <f>E15</f>
        <v>6.0013293463523283</v>
      </c>
      <c r="L22" s="44">
        <f>F15</f>
        <v>5.7689819045161448</v>
      </c>
      <c r="M22" s="44">
        <f>G15</f>
        <v>6.0848739256748647</v>
      </c>
      <c r="N22" s="44">
        <f>SUM(K22:M22)</f>
        <v>17.855185176543337</v>
      </c>
      <c r="O22" s="44">
        <f>AVERAGE(K22:M22)</f>
        <v>5.9517283921811126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>
      <c r="A23" s="22"/>
      <c r="B23" s="25" t="s">
        <v>31</v>
      </c>
      <c r="C23" s="44">
        <f>D12</f>
        <v>2.2695288087766756</v>
      </c>
      <c r="D23" s="44">
        <f>D13</f>
        <v>1.8816869920409975</v>
      </c>
      <c r="E23" s="44">
        <f>D14</f>
        <v>1.9624596511045986</v>
      </c>
      <c r="F23" s="44">
        <f t="shared" si="4"/>
        <v>6.1136754519222718</v>
      </c>
      <c r="G23" s="44">
        <f t="shared" si="5"/>
        <v>2.0378918173074241</v>
      </c>
      <c r="H23" s="3"/>
      <c r="I23" s="3"/>
      <c r="J23" s="22" t="s">
        <v>48</v>
      </c>
      <c r="K23" s="44">
        <f>H15</f>
        <v>6.1024375261097905</v>
      </c>
      <c r="L23" s="44">
        <f>I15</f>
        <v>5.9664757948462661</v>
      </c>
      <c r="M23" s="44">
        <f>J15</f>
        <v>6.0697527486715384</v>
      </c>
      <c r="N23" s="44">
        <f>SUM(K23:M23)</f>
        <v>18.138666069627597</v>
      </c>
      <c r="O23" s="44">
        <f>AVERAGE(K23:M23)</f>
        <v>6.0462220232091992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15.75">
      <c r="A24" s="22" t="s">
        <v>2</v>
      </c>
      <c r="B24" s="24"/>
      <c r="C24" s="46">
        <f>SUM(C21:C23)</f>
        <v>6.7658768482167808</v>
      </c>
      <c r="D24" s="46">
        <f>SUM(D21:D23)</f>
        <v>5.4677812729739736</v>
      </c>
      <c r="E24" s="46">
        <f>SUM(E21:E23)</f>
        <v>5.8208118568292591</v>
      </c>
      <c r="F24" s="46">
        <f t="shared" si="4"/>
        <v>18.054469978020013</v>
      </c>
      <c r="G24" s="46">
        <f t="shared" si="5"/>
        <v>6.0181566593400042</v>
      </c>
      <c r="H24" s="3"/>
      <c r="I24" s="3"/>
      <c r="J24" s="22" t="s">
        <v>40</v>
      </c>
      <c r="K24" s="46">
        <f>SUM(K21:K23)</f>
        <v>18.098905624625644</v>
      </c>
      <c r="L24" s="46">
        <f>SUM(L21:L23)</f>
        <v>17.681113473296627</v>
      </c>
      <c r="M24" s="46">
        <f>SUM(M21:M23)</f>
        <v>18.268302126268672</v>
      </c>
      <c r="N24" s="46">
        <f>SUM(N21:N23)</f>
        <v>54.04832122419095</v>
      </c>
      <c r="O24" s="46">
        <f>AVERAGE(K24:M24)</f>
        <v>18.016107074730314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>
      <c r="A25" s="22"/>
      <c r="B25" s="25" t="s">
        <v>28</v>
      </c>
      <c r="C25" s="44">
        <f>E12</f>
        <v>2.3005027941854146</v>
      </c>
      <c r="D25" s="44">
        <f>E13</f>
        <v>1.8082192806881199</v>
      </c>
      <c r="E25" s="44">
        <f>E14</f>
        <v>1.8926072714787936</v>
      </c>
      <c r="F25" s="44">
        <f t="shared" si="4"/>
        <v>6.0013293463523283</v>
      </c>
      <c r="G25" s="44">
        <f t="shared" si="5"/>
        <v>2.0004431154507762</v>
      </c>
      <c r="H25" s="3"/>
      <c r="I25" s="3"/>
      <c r="J25" s="22" t="s">
        <v>3</v>
      </c>
      <c r="K25" s="46">
        <f>AVERAGE(K21:K23)</f>
        <v>6.032968541541881</v>
      </c>
      <c r="L25" s="46">
        <f>AVERAGE(L21:L23)</f>
        <v>5.8937044910988758</v>
      </c>
      <c r="M25" s="46">
        <f>AVERAGE(M21:M23)</f>
        <v>6.0894340420895574</v>
      </c>
      <c r="N25" s="46">
        <f>AVERAGE(N21:N23)</f>
        <v>18.016107074730318</v>
      </c>
      <c r="O25" s="46">
        <f>AVERAGE(O21:O23)</f>
        <v>6.0053690249101059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>
      <c r="A26" s="26">
        <v>0.1</v>
      </c>
      <c r="B26" s="25" t="s">
        <v>30</v>
      </c>
      <c r="C26" s="44">
        <f>F12</f>
        <v>2.2553100894088653</v>
      </c>
      <c r="D26" s="44">
        <f>F13</f>
        <v>1.7021173296496694</v>
      </c>
      <c r="E26" s="44">
        <f>F14</f>
        <v>1.8115544854576104</v>
      </c>
      <c r="F26" s="44">
        <f t="shared" si="4"/>
        <v>5.7689819045161448</v>
      </c>
      <c r="G26" s="44">
        <f t="shared" si="5"/>
        <v>1.9229939681720483</v>
      </c>
      <c r="H26" s="3"/>
      <c r="I26" s="3"/>
      <c r="J26" s="3"/>
      <c r="K26" s="3"/>
      <c r="L26" s="3"/>
      <c r="M26" s="3"/>
      <c r="N26" s="3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>
      <c r="A27" s="22"/>
      <c r="B27" s="25" t="s">
        <v>31</v>
      </c>
      <c r="C27" s="44">
        <f>G12</f>
        <v>2.2747126020377282</v>
      </c>
      <c r="D27" s="44">
        <f>G13</f>
        <v>1.8135143961141165</v>
      </c>
      <c r="E27" s="44">
        <f>G14</f>
        <v>1.9966469275230199</v>
      </c>
      <c r="F27" s="44">
        <f t="shared" si="4"/>
        <v>6.0848739256748647</v>
      </c>
      <c r="G27" s="44">
        <f t="shared" si="5"/>
        <v>2.0282913085582881</v>
      </c>
      <c r="H27" s="3"/>
      <c r="I27" s="3"/>
      <c r="J27" s="3"/>
      <c r="K27" s="3"/>
      <c r="L27" s="3"/>
      <c r="M27" s="3"/>
      <c r="N27" s="3"/>
      <c r="O27" s="3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>
      <c r="A28" s="22" t="s">
        <v>2</v>
      </c>
      <c r="B28" s="24"/>
      <c r="C28" s="46">
        <f>SUM(C25:C27)</f>
        <v>6.8305254856320081</v>
      </c>
      <c r="D28" s="46">
        <f>SUM(D25:D27)</f>
        <v>5.323851006451906</v>
      </c>
      <c r="E28" s="46">
        <f>SUM(E25:E27)</f>
        <v>5.7008086844594246</v>
      </c>
      <c r="F28" s="46">
        <f t="shared" si="4"/>
        <v>17.855185176543337</v>
      </c>
      <c r="G28" s="46">
        <f t="shared" si="5"/>
        <v>5.9517283921811126</v>
      </c>
      <c r="I28" s="1" t="s">
        <v>81</v>
      </c>
      <c r="W28" s="7"/>
      <c r="X28" s="7"/>
      <c r="Y28" s="7"/>
      <c r="Z28" s="7"/>
      <c r="AA28" s="7"/>
      <c r="AB28" s="7"/>
    </row>
    <row r="29" spans="1:28" ht="15.75">
      <c r="A29" s="22"/>
      <c r="B29" s="25" t="s">
        <v>28</v>
      </c>
      <c r="C29" s="44">
        <f>H12</f>
        <v>2.3070187520920111</v>
      </c>
      <c r="D29" s="44">
        <f>H13</f>
        <v>1.8992022003896889</v>
      </c>
      <c r="E29" s="44">
        <f>H14</f>
        <v>1.8962165736280912</v>
      </c>
      <c r="F29" s="44">
        <f t="shared" si="4"/>
        <v>6.1024375261097905</v>
      </c>
      <c r="G29" s="44">
        <f t="shared" si="5"/>
        <v>2.034145842036597</v>
      </c>
      <c r="H29" s="3"/>
      <c r="I29" s="3"/>
      <c r="J29" s="22" t="s">
        <v>38</v>
      </c>
      <c r="K29" s="22" t="s">
        <v>39</v>
      </c>
      <c r="L29" s="22"/>
      <c r="M29" s="22"/>
      <c r="N29" s="22" t="s">
        <v>40</v>
      </c>
      <c r="O29" s="22" t="s">
        <v>3</v>
      </c>
      <c r="P29" s="13"/>
      <c r="Q29" s="13"/>
      <c r="R29" s="13"/>
      <c r="S29" s="13"/>
      <c r="T29" s="7"/>
      <c r="U29" s="7"/>
      <c r="V29" s="7"/>
      <c r="W29" s="7"/>
      <c r="X29" s="7"/>
      <c r="Y29" s="7"/>
      <c r="Z29" s="7"/>
      <c r="AA29" s="7"/>
      <c r="AB29" s="7"/>
    </row>
    <row r="30" spans="1:28" ht="15.75">
      <c r="A30" s="26">
        <v>0.15</v>
      </c>
      <c r="B30" s="25" t="s">
        <v>30</v>
      </c>
      <c r="C30" s="44">
        <f>I12</f>
        <v>2.1997472249109493</v>
      </c>
      <c r="D30" s="44">
        <f>I13</f>
        <v>1.7291519643233073</v>
      </c>
      <c r="E30" s="44">
        <f>I14</f>
        <v>2.0375766056120099</v>
      </c>
      <c r="F30" s="44">
        <f t="shared" si="4"/>
        <v>5.9664757948462661</v>
      </c>
      <c r="G30" s="44">
        <f t="shared" si="5"/>
        <v>1.9888252649487554</v>
      </c>
      <c r="H30" s="3"/>
      <c r="I30" s="3"/>
      <c r="J30" s="22"/>
      <c r="K30" s="22" t="s">
        <v>42</v>
      </c>
      <c r="L30" s="22" t="s">
        <v>43</v>
      </c>
      <c r="M30" s="22" t="s">
        <v>44</v>
      </c>
      <c r="N30" s="22"/>
      <c r="O30" s="22"/>
      <c r="P30" s="13"/>
      <c r="Q30" s="13"/>
      <c r="R30" s="13"/>
      <c r="S30" s="13"/>
      <c r="T30" s="7"/>
      <c r="U30" s="7"/>
      <c r="V30" s="7"/>
      <c r="W30" s="7"/>
      <c r="X30" s="7"/>
      <c r="Y30" s="7"/>
      <c r="Z30" s="7"/>
      <c r="AA30" s="7"/>
      <c r="AB30" s="7"/>
    </row>
    <row r="31" spans="1:28" ht="15.75">
      <c r="A31" s="22"/>
      <c r="B31" s="25" t="s">
        <v>31</v>
      </c>
      <c r="C31" s="44">
        <f>J12</f>
        <v>2.2643881449830645</v>
      </c>
      <c r="D31" s="44">
        <f>J13</f>
        <v>1.8109503394920001</v>
      </c>
      <c r="E31" s="44">
        <f>J14</f>
        <v>1.9944142641964739</v>
      </c>
      <c r="F31" s="44">
        <f t="shared" si="4"/>
        <v>6.0697527486715384</v>
      </c>
      <c r="G31" s="44">
        <f t="shared" si="5"/>
        <v>2.0232509162238461</v>
      </c>
      <c r="H31" s="3"/>
      <c r="I31" s="3"/>
      <c r="J31" s="22" t="s">
        <v>46</v>
      </c>
      <c r="K31" s="44">
        <f>B16</f>
        <v>1.9983795840545089</v>
      </c>
      <c r="L31" s="44">
        <f>C16</f>
        <v>1.9818852579780717</v>
      </c>
      <c r="M31" s="44">
        <f>D16</f>
        <v>2.0378918173074241</v>
      </c>
      <c r="N31" s="44">
        <f>SUM(K31:M31)</f>
        <v>6.0181566593400042</v>
      </c>
      <c r="O31" s="44">
        <f>AVERAGE(K31:M31)</f>
        <v>2.0060522197800013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5.75">
      <c r="A32" s="22" t="s">
        <v>2</v>
      </c>
      <c r="B32" s="24"/>
      <c r="C32" s="46">
        <f>SUM(C29:C31)</f>
        <v>6.7711541219860241</v>
      </c>
      <c r="D32" s="46">
        <f>SUM(D29:D31)</f>
        <v>5.4393045042049959</v>
      </c>
      <c r="E32" s="46">
        <f>SUM(E29:E31)</f>
        <v>5.928207443436575</v>
      </c>
      <c r="F32" s="46">
        <f t="shared" si="4"/>
        <v>18.138666069627597</v>
      </c>
      <c r="G32" s="46">
        <f t="shared" si="5"/>
        <v>6.0462220232091992</v>
      </c>
      <c r="H32" s="3"/>
      <c r="I32" s="3"/>
      <c r="J32" s="22" t="s">
        <v>47</v>
      </c>
      <c r="K32" s="44">
        <f>E16</f>
        <v>2.0004431154507762</v>
      </c>
      <c r="L32" s="44">
        <f>F16</f>
        <v>1.9229939681720483</v>
      </c>
      <c r="M32" s="44">
        <f>G16</f>
        <v>2.0282913085582881</v>
      </c>
      <c r="N32" s="44">
        <f>SUM(K32:M32)</f>
        <v>5.9517283921811126</v>
      </c>
      <c r="O32" s="44">
        <f>AVERAGE(K32:M32)</f>
        <v>1.9839094640603709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>
      <c r="A33" s="22" t="s">
        <v>40</v>
      </c>
      <c r="B33" s="24"/>
      <c r="C33" s="46">
        <f>SUM(C24,C28,C32)</f>
        <v>20.367556455834816</v>
      </c>
      <c r="D33" s="46">
        <f>SUM(D24,D28,D32)</f>
        <v>16.230936783630874</v>
      </c>
      <c r="E33" s="46">
        <f>SUM(E24,E28,E32)</f>
        <v>17.44982798472526</v>
      </c>
      <c r="F33" s="46">
        <f t="shared" si="4"/>
        <v>54.04832122419095</v>
      </c>
      <c r="G33" s="46">
        <f t="shared" si="5"/>
        <v>18.016107074730318</v>
      </c>
      <c r="H33" s="3"/>
      <c r="I33" s="3"/>
      <c r="J33" s="22" t="s">
        <v>48</v>
      </c>
      <c r="K33" s="44">
        <f>H16</f>
        <v>2.034145842036597</v>
      </c>
      <c r="L33" s="44">
        <f>I16</f>
        <v>1.9888252649487554</v>
      </c>
      <c r="M33" s="44">
        <f>J16</f>
        <v>2.0232509162238461</v>
      </c>
      <c r="N33" s="44">
        <f>SUM(K33:M33)</f>
        <v>6.0462220232091983</v>
      </c>
      <c r="O33" s="44">
        <f>AVERAGE(K33:M33)</f>
        <v>2.0154073410697326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5.75">
      <c r="A34" s="7"/>
      <c r="B34" s="7"/>
      <c r="C34" s="7"/>
      <c r="D34" s="7"/>
      <c r="E34" s="3"/>
      <c r="F34" s="3"/>
      <c r="G34" s="3"/>
      <c r="H34" s="3"/>
      <c r="I34" s="3"/>
      <c r="J34" s="22" t="s">
        <v>40</v>
      </c>
      <c r="K34" s="46">
        <f>SUM(K31:K33)</f>
        <v>6.0329685415418819</v>
      </c>
      <c r="L34" s="46">
        <f>SUM(L31:L33)</f>
        <v>5.8937044910988758</v>
      </c>
      <c r="M34" s="46">
        <f>SUM(M31:M33)</f>
        <v>6.0894340420895583</v>
      </c>
      <c r="N34" s="46">
        <f>SUM(K34:M34)</f>
        <v>18.016107074730314</v>
      </c>
      <c r="O34" s="46">
        <f>AVERAGE(K34:M34)</f>
        <v>6.005369024910105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5.75">
      <c r="A35" s="7"/>
      <c r="B35" s="7"/>
      <c r="C35" s="7"/>
      <c r="D35" s="7"/>
      <c r="E35" s="3"/>
      <c r="F35" s="3"/>
      <c r="G35" s="3"/>
      <c r="H35" s="3"/>
      <c r="I35" s="3"/>
      <c r="J35" s="22" t="s">
        <v>3</v>
      </c>
      <c r="K35" s="46">
        <f>AVERAGE(K31:K33)</f>
        <v>2.010989513847294</v>
      </c>
      <c r="L35" s="46">
        <f>AVERAGE(L31:L33)</f>
        <v>1.9645681636996253</v>
      </c>
      <c r="M35" s="46">
        <f>AVERAGE(M31:M33)</f>
        <v>2.0298113473631862</v>
      </c>
      <c r="N35" s="46">
        <f>AVERAGE(N31:N33)</f>
        <v>6.005369024910105</v>
      </c>
      <c r="O35" s="46">
        <f>AVERAGE(O31:O33)</f>
        <v>2.0017896749700346</v>
      </c>
      <c r="P35" s="7"/>
      <c r="Q35" s="3">
        <v>2.0099999999999998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5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">
        <v>1.96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5.75">
      <c r="A37" s="11"/>
      <c r="B37" s="11"/>
      <c r="C37" s="1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">
        <v>2.0299999999999998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11"/>
      <c r="B38" s="11"/>
      <c r="C38" s="1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5.75">
      <c r="A39" s="47" t="s">
        <v>49</v>
      </c>
      <c r="C39" s="42">
        <f>(F33*F33)</f>
        <v>2921.2210271533299</v>
      </c>
      <c r="D39" s="7"/>
      <c r="L39" s="3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5.75">
      <c r="A40" s="47"/>
      <c r="C40" s="43">
        <f>C39/(3*3*3)</f>
        <v>108.19337137604926</v>
      </c>
      <c r="D40" s="7"/>
      <c r="E40" s="7"/>
      <c r="F40" s="7"/>
      <c r="G40" s="7"/>
      <c r="H40" s="7"/>
      <c r="I40" s="7"/>
      <c r="J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5.75">
      <c r="A41" s="47"/>
      <c r="B41" s="4"/>
      <c r="C41" s="42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6.5" thickBot="1">
      <c r="A42" s="47" t="s">
        <v>50</v>
      </c>
      <c r="B42" s="4"/>
      <c r="C42" s="42">
        <f>(C33*C33)+(D33*D33)+(E33*E33)</f>
        <v>982.77716155234111</v>
      </c>
      <c r="F42" s="1" t="s">
        <v>83</v>
      </c>
      <c r="G42" s="14"/>
      <c r="H42" s="14"/>
      <c r="I42" s="14"/>
      <c r="J42" s="14"/>
      <c r="K42" s="14"/>
      <c r="L42" s="2"/>
      <c r="M42" s="2"/>
      <c r="N42" s="3"/>
      <c r="O42" s="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48" thickBot="1">
      <c r="A43" s="47"/>
      <c r="B43" s="4"/>
      <c r="C43" s="42">
        <f>C42/(3*3)</f>
        <v>109.19746239470457</v>
      </c>
      <c r="D43" s="3"/>
      <c r="E43" s="3"/>
      <c r="F43" s="3"/>
      <c r="G43" s="15" t="s">
        <v>51</v>
      </c>
      <c r="H43" s="16" t="s">
        <v>52</v>
      </c>
      <c r="I43" s="16" t="s">
        <v>53</v>
      </c>
      <c r="J43" s="16" t="s">
        <v>54</v>
      </c>
      <c r="K43" s="16" t="s">
        <v>55</v>
      </c>
      <c r="L43" s="16"/>
      <c r="M43" s="16" t="s">
        <v>56</v>
      </c>
      <c r="N43" s="3"/>
      <c r="O43" s="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6.5" thickBot="1">
      <c r="A44" s="47"/>
      <c r="B44" s="4"/>
      <c r="C44" s="43">
        <f>C43-C40</f>
        <v>1.0040910186553162</v>
      </c>
      <c r="D44" s="3"/>
      <c r="E44" s="3"/>
      <c r="F44" s="3"/>
      <c r="G44" s="29" t="s">
        <v>57</v>
      </c>
      <c r="H44" s="17">
        <v>2</v>
      </c>
      <c r="I44" s="50">
        <f>C44</f>
        <v>1.0040910186553162</v>
      </c>
      <c r="J44" s="50">
        <f>I44/H44</f>
        <v>0.50204550932765812</v>
      </c>
      <c r="K44" s="38"/>
      <c r="L44" s="17"/>
      <c r="M44" s="17"/>
      <c r="N44" s="3"/>
      <c r="O44" s="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6.5" thickBot="1">
      <c r="A45" s="47"/>
      <c r="B45" s="4"/>
      <c r="C45" s="42"/>
      <c r="D45" s="3"/>
      <c r="E45" s="3"/>
      <c r="F45" s="3"/>
      <c r="G45" s="29" t="s">
        <v>58</v>
      </c>
      <c r="H45" s="17">
        <v>2</v>
      </c>
      <c r="I45" s="38">
        <f>C55</f>
        <v>4.7098085438932458E-3</v>
      </c>
      <c r="J45" s="38">
        <f>I45/H45</f>
        <v>2.3549042719466229E-3</v>
      </c>
      <c r="K45" s="50">
        <f>J45/J48</f>
        <v>0.79548486075879166</v>
      </c>
      <c r="L45" s="18" t="s">
        <v>59</v>
      </c>
      <c r="M45" s="17">
        <v>3.63</v>
      </c>
      <c r="N45" s="3"/>
      <c r="O45" s="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16.5" thickBot="1">
      <c r="A46" s="47" t="s">
        <v>60</v>
      </c>
      <c r="B46" s="4"/>
      <c r="C46" s="42">
        <f>(C21*C21)+(D21*D21)+(E21*E21)+(C22*C22)+(D22*D22)+(E22*E22)+(C23*C23)+(D23*D23)+(E23*E23)+(C25*C25)+(D25*D25)+(E25*E25)+(C26*C26)+(D26*D26)+(E26*E26)+(C27*C27)+(D27*D27)+(E27*E27)+(C29*C29)+(D29*D29)+(E29*E29)+(C30*C30)+(D30*D30)+(E30*E30)+(C31*C31)+(D31*D31)+(E31*E31)</f>
        <v>109.27572683128169</v>
      </c>
      <c r="D46" s="3"/>
      <c r="E46" s="3"/>
      <c r="F46" s="3"/>
      <c r="G46" s="29" t="s">
        <v>69</v>
      </c>
      <c r="H46" s="17">
        <v>2</v>
      </c>
      <c r="I46" s="50">
        <f>C59</f>
        <v>2.0297628542934376E-2</v>
      </c>
      <c r="J46" s="50">
        <f>I46/H46</f>
        <v>1.0148814271467188E-2</v>
      </c>
      <c r="K46" s="50">
        <f>J46/J48</f>
        <v>3.4282616935980084</v>
      </c>
      <c r="L46" s="18" t="s">
        <v>70</v>
      </c>
      <c r="M46" s="17">
        <v>3.24</v>
      </c>
      <c r="N46" s="3"/>
      <c r="O46" s="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6.5" thickBot="1">
      <c r="A47" s="47"/>
      <c r="B47" s="4"/>
      <c r="C47" s="43">
        <f>C46-C40</f>
        <v>1.082355455232431</v>
      </c>
      <c r="D47" s="3"/>
      <c r="E47" s="3"/>
      <c r="F47" s="3"/>
      <c r="G47" s="29" t="s">
        <v>61</v>
      </c>
      <c r="H47" s="17">
        <v>4</v>
      </c>
      <c r="I47" s="38">
        <f>C61</f>
        <v>5.8915872620701748E-3</v>
      </c>
      <c r="J47" s="38">
        <f>I47/H47</f>
        <v>1.4728968155175437E-3</v>
      </c>
      <c r="K47" s="50">
        <f>J47/J48</f>
        <v>0.49754341701351262</v>
      </c>
      <c r="L47" s="18" t="s">
        <v>59</v>
      </c>
      <c r="M47" s="17">
        <v>3.01</v>
      </c>
      <c r="N47" s="3"/>
      <c r="O47" s="3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6.5" thickBot="1">
      <c r="A48" s="47"/>
      <c r="B48" s="4"/>
      <c r="C48" s="42"/>
      <c r="D48" s="3"/>
      <c r="E48" s="3"/>
      <c r="F48" s="3"/>
      <c r="G48" s="29" t="s">
        <v>62</v>
      </c>
      <c r="H48" s="17">
        <v>16</v>
      </c>
      <c r="I48" s="50">
        <f>C63</f>
        <v>4.7365412228216996E-2</v>
      </c>
      <c r="J48" s="38">
        <f>I48/H48</f>
        <v>2.9603382642635623E-3</v>
      </c>
      <c r="K48" s="4"/>
      <c r="L48" s="3"/>
      <c r="M48" s="3"/>
      <c r="N48" s="3"/>
      <c r="O48" s="3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6.5" thickBot="1">
      <c r="A49" s="47" t="s">
        <v>63</v>
      </c>
      <c r="B49" s="4"/>
      <c r="C49" s="42">
        <f>(F21*F21)+(F22*F22)+(F23*F23)+(F25*F25)+(F26*F26)+(F27*F27)+(F29*F29)+(F30*F30)+(F31*F31)</f>
        <v>324.67281120119446</v>
      </c>
      <c r="D49" s="3"/>
      <c r="E49" s="3"/>
      <c r="F49" s="3"/>
      <c r="G49" s="29" t="s">
        <v>40</v>
      </c>
      <c r="H49" s="17">
        <v>26</v>
      </c>
      <c r="I49" s="50">
        <f>C47</f>
        <v>1.082355455232431</v>
      </c>
      <c r="J49" s="4"/>
      <c r="K49" s="4"/>
      <c r="L49" s="3"/>
      <c r="M49" s="3"/>
      <c r="N49" s="3"/>
      <c r="O49" s="3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>
      <c r="A50" s="47"/>
      <c r="B50" s="4"/>
      <c r="C50" s="42">
        <f>C49/3</f>
        <v>108.22427040039815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>
      <c r="A51" s="47"/>
      <c r="B51" s="4"/>
      <c r="C51" s="43">
        <f>C50-C40</f>
        <v>3.0899024348897797E-2</v>
      </c>
      <c r="D51" s="3"/>
      <c r="E51" s="3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0.25">
      <c r="A52" s="47"/>
      <c r="B52" s="4"/>
      <c r="C52" s="42"/>
      <c r="D52" s="3"/>
      <c r="E52" s="3"/>
      <c r="F52" s="39"/>
      <c r="G52" s="31" t="s">
        <v>71</v>
      </c>
      <c r="H52" s="31" t="s">
        <v>72</v>
      </c>
      <c r="I52" s="39"/>
      <c r="J52" s="39"/>
      <c r="K52" s="30"/>
      <c r="L52" s="30"/>
      <c r="M52" s="30"/>
      <c r="N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>
      <c r="A53" s="47" t="s">
        <v>64</v>
      </c>
      <c r="B53" s="4"/>
      <c r="C53" s="42">
        <f>(N21*N21)+(N22*N22)+(N23*N23)</f>
        <v>973.78273066133829</v>
      </c>
      <c r="D53" s="3"/>
      <c r="E53" s="3"/>
      <c r="F53" s="39"/>
      <c r="G53" s="40"/>
      <c r="H53" s="40"/>
      <c r="I53" s="40"/>
      <c r="J53" s="39"/>
      <c r="K53" s="30"/>
      <c r="L53" s="30"/>
      <c r="M53" s="31"/>
      <c r="N53" s="30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8.75">
      <c r="A54" s="47"/>
      <c r="B54" s="4"/>
      <c r="C54" s="42">
        <f>C53/(3*3)</f>
        <v>108.19808118459315</v>
      </c>
      <c r="D54" s="3"/>
      <c r="E54" s="3"/>
      <c r="F54" s="39"/>
      <c r="G54" s="41" t="s">
        <v>71</v>
      </c>
      <c r="H54" s="40">
        <f>SQRT(J48/9)</f>
        <v>1.8136330218846988E-2</v>
      </c>
      <c r="I54" s="40"/>
      <c r="J54" s="39"/>
      <c r="K54" s="30"/>
      <c r="L54" s="30"/>
      <c r="M54" s="30"/>
      <c r="N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>
      <c r="A55" s="47"/>
      <c r="B55" s="4"/>
      <c r="C55" s="5">
        <f>C54-C40</f>
        <v>4.7098085438932458E-3</v>
      </c>
      <c r="D55" s="3"/>
      <c r="E55" s="3"/>
      <c r="F55" s="6"/>
      <c r="G55" s="6"/>
      <c r="H55" s="6"/>
      <c r="I55" s="6"/>
      <c r="J55" s="6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>
      <c r="A56" s="48"/>
      <c r="B56" s="3"/>
      <c r="C56" s="3"/>
      <c r="D56" s="3"/>
      <c r="E56" s="3"/>
      <c r="F56" s="39"/>
      <c r="G56" s="39"/>
      <c r="H56" s="39"/>
      <c r="I56" s="39"/>
      <c r="J56" s="39"/>
      <c r="K56" s="30"/>
      <c r="L56" s="30"/>
      <c r="M56" s="30"/>
      <c r="N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6.5" thickBot="1">
      <c r="A57" s="48" t="s">
        <v>65</v>
      </c>
      <c r="B57" s="3"/>
      <c r="C57" s="42">
        <f>(K24*K24)+(L24*L24)+(M24*M24)</f>
        <v>973.92302104132978</v>
      </c>
      <c r="D57" s="3"/>
      <c r="E57" s="3"/>
      <c r="F57" s="30"/>
      <c r="G57" s="36" t="s">
        <v>80</v>
      </c>
      <c r="H57" s="36"/>
      <c r="I57" s="36"/>
      <c r="J57" s="36"/>
      <c r="K57" s="36"/>
      <c r="L57" s="36"/>
      <c r="M57" s="36"/>
      <c r="N57" s="36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6.5" thickBot="1">
      <c r="A58" s="48"/>
      <c r="B58" s="3"/>
      <c r="C58" s="42">
        <f>C57/(3*3)</f>
        <v>108.21366900459219</v>
      </c>
      <c r="D58" s="3"/>
      <c r="E58" s="3"/>
      <c r="F58" s="30"/>
      <c r="G58" s="58" t="s">
        <v>73</v>
      </c>
      <c r="H58" s="58" t="s">
        <v>74</v>
      </c>
      <c r="I58" s="58" t="s">
        <v>75</v>
      </c>
      <c r="J58" s="58" t="s">
        <v>76</v>
      </c>
      <c r="K58" s="60" t="s">
        <v>77</v>
      </c>
      <c r="L58" s="61"/>
      <c r="M58" s="62"/>
      <c r="N58" s="54" t="s">
        <v>78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6.5" thickBot="1">
      <c r="A59" s="48"/>
      <c r="B59" s="3"/>
      <c r="C59" s="43">
        <f>C58-C40</f>
        <v>2.0297628542934376E-2</v>
      </c>
      <c r="D59" s="3"/>
      <c r="E59" s="3"/>
      <c r="F59" s="30"/>
      <c r="G59" s="59"/>
      <c r="H59" s="59"/>
      <c r="I59" s="59"/>
      <c r="J59" s="59"/>
      <c r="K59" s="35">
        <v>1</v>
      </c>
      <c r="L59" s="35">
        <v>2</v>
      </c>
      <c r="M59" s="35">
        <v>3</v>
      </c>
      <c r="N59" s="5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6.5" thickBot="1">
      <c r="A60" s="48"/>
      <c r="B60" s="3"/>
      <c r="C60" s="42"/>
      <c r="D60" s="3"/>
      <c r="E60" s="3"/>
      <c r="F60" s="30"/>
      <c r="G60" s="33" t="s">
        <v>79</v>
      </c>
      <c r="H60" s="32" t="s">
        <v>79</v>
      </c>
      <c r="I60" s="32" t="s">
        <v>43</v>
      </c>
      <c r="J60" s="51">
        <f>L35</f>
        <v>1.9645681636996253</v>
      </c>
      <c r="K60" s="34"/>
      <c r="L60" s="32"/>
      <c r="M60" s="32"/>
      <c r="N60" s="32" t="s">
        <v>19</v>
      </c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6.5" thickBot="1">
      <c r="A61" s="48" t="s">
        <v>66</v>
      </c>
      <c r="B61" s="3"/>
      <c r="C61" s="5">
        <f>C51-C55-C59</f>
        <v>5.8915872620701748E-3</v>
      </c>
      <c r="D61" s="3"/>
      <c r="E61" s="3"/>
      <c r="F61" s="30"/>
      <c r="G61" s="33">
        <v>3</v>
      </c>
      <c r="H61" s="34">
        <f>G61*H54</f>
        <v>5.4408990656540965E-2</v>
      </c>
      <c r="I61" s="32" t="s">
        <v>42</v>
      </c>
      <c r="J61" s="51">
        <f>K35</f>
        <v>2.010989513847294</v>
      </c>
      <c r="K61" s="52">
        <f>J61-J60</f>
        <v>4.6421350147668683E-2</v>
      </c>
      <c r="L61" s="51"/>
      <c r="M61" s="32"/>
      <c r="N61" s="32" t="s">
        <v>19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6.5" thickBot="1">
      <c r="A62" s="48"/>
      <c r="B62" s="3"/>
      <c r="C62" s="42"/>
      <c r="D62" s="3"/>
      <c r="E62" s="3"/>
      <c r="F62" s="30"/>
      <c r="G62" s="33">
        <v>3.15</v>
      </c>
      <c r="H62" s="34">
        <f>G62*H54</f>
        <v>5.7129440189368011E-2</v>
      </c>
      <c r="I62" s="32" t="s">
        <v>44</v>
      </c>
      <c r="J62" s="51">
        <f>M35</f>
        <v>2.0298113473631862</v>
      </c>
      <c r="K62" s="52">
        <f>J62-J60</f>
        <v>6.5243183663560966E-2</v>
      </c>
      <c r="L62" s="52">
        <f>J62-J61</f>
        <v>1.8821833515892283E-2</v>
      </c>
      <c r="M62" s="32"/>
      <c r="N62" s="32" t="s">
        <v>20</v>
      </c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>
      <c r="A63" s="48" t="s">
        <v>67</v>
      </c>
      <c r="B63" s="3"/>
      <c r="C63" s="43">
        <f>C47-C44-C51</f>
        <v>4.7365412228216996E-2</v>
      </c>
      <c r="D63" s="3"/>
      <c r="E63" s="3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5" spans="9:11" ht="15.75">
      <c r="I65" s="37"/>
    </row>
    <row r="66" spans="9:11">
      <c r="I66" s="27"/>
      <c r="J66" s="27"/>
      <c r="K66" s="27"/>
    </row>
  </sheetData>
  <mergeCells count="12">
    <mergeCell ref="N58:N59"/>
    <mergeCell ref="A1:A2"/>
    <mergeCell ref="B1:J1"/>
    <mergeCell ref="K1:K2"/>
    <mergeCell ref="A10:A11"/>
    <mergeCell ref="B10:J10"/>
    <mergeCell ref="K10:K11"/>
    <mergeCell ref="G58:G59"/>
    <mergeCell ref="H58:H59"/>
    <mergeCell ref="I58:I59"/>
    <mergeCell ref="J58:J59"/>
    <mergeCell ref="K58:M58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ULANGAN I</vt:lpstr>
      <vt:lpstr>ULANGAN II</vt:lpstr>
      <vt:lpstr>ULANGAN III</vt:lpstr>
      <vt:lpstr>COUNT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 Melanti</dc:creator>
  <cp:lastModifiedBy>Ria Melanti</cp:lastModifiedBy>
  <dcterms:created xsi:type="dcterms:W3CDTF">2010-12-10T19:18:02Z</dcterms:created>
  <dcterms:modified xsi:type="dcterms:W3CDTF">2011-01-02T02:18:21Z</dcterms:modified>
</cp:coreProperties>
</file>