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9440" windowHeight="7650" activeTab="6"/>
  </bookViews>
  <sheets>
    <sheet name="Ulangan I" sheetId="1" r:id="rId1"/>
    <sheet name="Ulangan II" sheetId="2" r:id="rId2"/>
    <sheet name="Ulangan III" sheetId="3" r:id="rId3"/>
    <sheet name="Warna" sheetId="4" r:id="rId4"/>
    <sheet name="Rasa" sheetId="5" r:id="rId5"/>
    <sheet name="aroma" sheetId="6" r:id="rId6"/>
    <sheet name="tekstur" sheetId="11" r:id="rId7"/>
  </sheets>
  <calcPr calcId="144525"/>
</workbook>
</file>

<file path=xl/calcChain.xml><?xml version="1.0" encoding="utf-8"?>
<calcChain xmlns="http://schemas.openxmlformats.org/spreadsheetml/2006/main">
  <c r="V13" i="11" l="1"/>
  <c r="U13" i="11"/>
  <c r="T13" i="11"/>
  <c r="X13" i="11" s="1"/>
  <c r="V12" i="11"/>
  <c r="U12" i="11"/>
  <c r="T12" i="11"/>
  <c r="W12" i="11" s="1"/>
  <c r="V11" i="11"/>
  <c r="U11" i="11"/>
  <c r="T11" i="11"/>
  <c r="X11" i="11" s="1"/>
  <c r="V10" i="11"/>
  <c r="U10" i="11"/>
  <c r="T10" i="11"/>
  <c r="W10" i="11" s="1"/>
  <c r="V9" i="11"/>
  <c r="U9" i="11"/>
  <c r="T9" i="11"/>
  <c r="X9" i="11" s="1"/>
  <c r="V8" i="11"/>
  <c r="U8" i="11"/>
  <c r="T8" i="11"/>
  <c r="W8" i="11" s="1"/>
  <c r="V7" i="11"/>
  <c r="U7" i="11"/>
  <c r="T7" i="11"/>
  <c r="X7" i="11" s="1"/>
  <c r="V6" i="11"/>
  <c r="U6" i="11"/>
  <c r="T6" i="11"/>
  <c r="W6" i="11" s="1"/>
  <c r="V5" i="11"/>
  <c r="V15" i="11" s="1"/>
  <c r="U5" i="11"/>
  <c r="U14" i="11" s="1"/>
  <c r="T5" i="11"/>
  <c r="T15" i="11" s="1"/>
  <c r="D58" i="6"/>
  <c r="F58" i="6" s="1"/>
  <c r="D57" i="6"/>
  <c r="D56" i="6"/>
  <c r="E57" i="6" s="1"/>
  <c r="D50" i="6"/>
  <c r="F50" i="6" s="1"/>
  <c r="D49" i="6"/>
  <c r="D48" i="6"/>
  <c r="E49" i="6" s="1"/>
  <c r="H45" i="6"/>
  <c r="B57" i="6" s="1"/>
  <c r="V13" i="6"/>
  <c r="U13" i="6"/>
  <c r="T13" i="6"/>
  <c r="X13" i="6" s="1"/>
  <c r="V12" i="6"/>
  <c r="U12" i="6"/>
  <c r="T12" i="6"/>
  <c r="W12" i="6" s="1"/>
  <c r="V11" i="6"/>
  <c r="U11" i="6"/>
  <c r="T11" i="6"/>
  <c r="X11" i="6" s="1"/>
  <c r="V10" i="6"/>
  <c r="U10" i="6"/>
  <c r="T10" i="6"/>
  <c r="W10" i="6" s="1"/>
  <c r="V9" i="6"/>
  <c r="U9" i="6"/>
  <c r="T9" i="6"/>
  <c r="X9" i="6" s="1"/>
  <c r="V8" i="6"/>
  <c r="U8" i="6"/>
  <c r="T8" i="6"/>
  <c r="W8" i="6" s="1"/>
  <c r="V7" i="6"/>
  <c r="U7" i="6"/>
  <c r="T7" i="6"/>
  <c r="X7" i="6" s="1"/>
  <c r="V6" i="6"/>
  <c r="U6" i="6"/>
  <c r="T6" i="6"/>
  <c r="W6" i="6" s="1"/>
  <c r="V5" i="6"/>
  <c r="V15" i="6" s="1"/>
  <c r="U5" i="6"/>
  <c r="U14" i="6" s="1"/>
  <c r="T5" i="6"/>
  <c r="T15" i="6" s="1"/>
  <c r="V13" i="5"/>
  <c r="U13" i="5"/>
  <c r="T13" i="5"/>
  <c r="X13" i="5" s="1"/>
  <c r="V12" i="5"/>
  <c r="U12" i="5"/>
  <c r="T12" i="5"/>
  <c r="W12" i="5" s="1"/>
  <c r="V11" i="5"/>
  <c r="U11" i="5"/>
  <c r="T11" i="5"/>
  <c r="X11" i="5" s="1"/>
  <c r="V10" i="5"/>
  <c r="U10" i="5"/>
  <c r="T10" i="5"/>
  <c r="W10" i="5" s="1"/>
  <c r="V9" i="5"/>
  <c r="U9" i="5"/>
  <c r="T9" i="5"/>
  <c r="X9" i="5" s="1"/>
  <c r="V8" i="5"/>
  <c r="U8" i="5"/>
  <c r="T8" i="5"/>
  <c r="W8" i="5" s="1"/>
  <c r="V7" i="5"/>
  <c r="U7" i="5"/>
  <c r="T7" i="5"/>
  <c r="X7" i="5" s="1"/>
  <c r="V6" i="5"/>
  <c r="U6" i="5"/>
  <c r="T6" i="5"/>
  <c r="W6" i="5" s="1"/>
  <c r="V5" i="5"/>
  <c r="V15" i="5" s="1"/>
  <c r="U5" i="5"/>
  <c r="U14" i="5" s="1"/>
  <c r="T5" i="5"/>
  <c r="T15" i="5" s="1"/>
  <c r="D58" i="5"/>
  <c r="F58" i="5" s="1"/>
  <c r="B58" i="5"/>
  <c r="D57" i="5"/>
  <c r="E57" i="5" s="1"/>
  <c r="B57" i="5"/>
  <c r="D56" i="5"/>
  <c r="D50" i="5"/>
  <c r="F50" i="5" s="1"/>
  <c r="D49" i="5"/>
  <c r="E49" i="5" s="1"/>
  <c r="D48" i="5"/>
  <c r="H45" i="5"/>
  <c r="B49" i="5" s="1"/>
  <c r="D50" i="4"/>
  <c r="D49" i="4"/>
  <c r="D48" i="4"/>
  <c r="D58" i="4"/>
  <c r="D57" i="4"/>
  <c r="D56" i="4"/>
  <c r="P36" i="4"/>
  <c r="P35" i="4"/>
  <c r="P34" i="4"/>
  <c r="P33" i="4"/>
  <c r="P32" i="4"/>
  <c r="P31" i="4"/>
  <c r="P30" i="4"/>
  <c r="P29" i="4"/>
  <c r="P28" i="4"/>
  <c r="B40" i="11"/>
  <c r="B37" i="11"/>
  <c r="B36" i="11"/>
  <c r="B34" i="11"/>
  <c r="B23" i="11"/>
  <c r="B20" i="3"/>
  <c r="D64" i="3"/>
  <c r="F64" i="3"/>
  <c r="B66" i="2"/>
  <c r="D44" i="2"/>
  <c r="F44" i="2"/>
  <c r="H44" i="2"/>
  <c r="J44" i="2"/>
  <c r="L44" i="2"/>
  <c r="N44" i="2"/>
  <c r="P44" i="2"/>
  <c r="R44" i="2"/>
  <c r="B44" i="2"/>
  <c r="D20" i="2"/>
  <c r="D21" i="2" s="1"/>
  <c r="F20" i="2"/>
  <c r="F21" i="2" s="1"/>
  <c r="H20" i="2"/>
  <c r="H21" i="2" s="1"/>
  <c r="J20" i="2"/>
  <c r="J21" i="2" s="1"/>
  <c r="L20" i="2"/>
  <c r="L21" i="2" s="1"/>
  <c r="N20" i="2"/>
  <c r="N21" i="2" s="1"/>
  <c r="P20" i="2"/>
  <c r="P21" i="2" s="1"/>
  <c r="R20" i="2"/>
  <c r="R21" i="2" s="1"/>
  <c r="B20" i="2"/>
  <c r="B21" i="2" s="1"/>
  <c r="S89" i="3"/>
  <c r="Q89" i="3"/>
  <c r="O89" i="3"/>
  <c r="M89" i="3"/>
  <c r="K89" i="3"/>
  <c r="I89" i="3"/>
  <c r="G89" i="3"/>
  <c r="E89" i="3"/>
  <c r="C89" i="3"/>
  <c r="S88" i="3"/>
  <c r="Q88" i="3"/>
  <c r="O88" i="3"/>
  <c r="M88" i="3"/>
  <c r="K88" i="3"/>
  <c r="I88" i="3"/>
  <c r="G88" i="3"/>
  <c r="E88" i="3"/>
  <c r="C88" i="3"/>
  <c r="S87" i="3"/>
  <c r="Q87" i="3"/>
  <c r="O87" i="3"/>
  <c r="M87" i="3"/>
  <c r="K87" i="3"/>
  <c r="I87" i="3"/>
  <c r="G87" i="3"/>
  <c r="E87" i="3"/>
  <c r="C87" i="3"/>
  <c r="S86" i="3"/>
  <c r="Q86" i="3"/>
  <c r="O86" i="3"/>
  <c r="M86" i="3"/>
  <c r="K86" i="3"/>
  <c r="I86" i="3"/>
  <c r="G86" i="3"/>
  <c r="E86" i="3"/>
  <c r="C86" i="3"/>
  <c r="S85" i="3"/>
  <c r="Q85" i="3"/>
  <c r="O85" i="3"/>
  <c r="M85" i="3"/>
  <c r="K85" i="3"/>
  <c r="I85" i="3"/>
  <c r="G85" i="3"/>
  <c r="E85" i="3"/>
  <c r="C85" i="3"/>
  <c r="S84" i="3"/>
  <c r="Q84" i="3"/>
  <c r="O84" i="3"/>
  <c r="M84" i="3"/>
  <c r="K84" i="3"/>
  <c r="I84" i="3"/>
  <c r="G84" i="3"/>
  <c r="E84" i="3"/>
  <c r="C84" i="3"/>
  <c r="S83" i="3"/>
  <c r="Q83" i="3"/>
  <c r="O83" i="3"/>
  <c r="M83" i="3"/>
  <c r="K83" i="3"/>
  <c r="I83" i="3"/>
  <c r="G83" i="3"/>
  <c r="E83" i="3"/>
  <c r="C83" i="3"/>
  <c r="S82" i="3"/>
  <c r="Q82" i="3"/>
  <c r="O82" i="3"/>
  <c r="M82" i="3"/>
  <c r="K82" i="3"/>
  <c r="I82" i="3"/>
  <c r="G82" i="3"/>
  <c r="E82" i="3"/>
  <c r="C82" i="3"/>
  <c r="S81" i="3"/>
  <c r="Q81" i="3"/>
  <c r="O81" i="3"/>
  <c r="M81" i="3"/>
  <c r="K81" i="3"/>
  <c r="I81" i="3"/>
  <c r="G81" i="3"/>
  <c r="E81" i="3"/>
  <c r="C81" i="3"/>
  <c r="S80" i="3"/>
  <c r="Q80" i="3"/>
  <c r="O80" i="3"/>
  <c r="M80" i="3"/>
  <c r="K80" i="3"/>
  <c r="I80" i="3"/>
  <c r="G80" i="3"/>
  <c r="E80" i="3"/>
  <c r="C80" i="3"/>
  <c r="S79" i="3"/>
  <c r="Q79" i="3"/>
  <c r="O79" i="3"/>
  <c r="M79" i="3"/>
  <c r="K79" i="3"/>
  <c r="I79" i="3"/>
  <c r="G79" i="3"/>
  <c r="E79" i="3"/>
  <c r="C79" i="3"/>
  <c r="S78" i="3"/>
  <c r="Q78" i="3"/>
  <c r="O78" i="3"/>
  <c r="M78" i="3"/>
  <c r="K78" i="3"/>
  <c r="I78" i="3"/>
  <c r="G78" i="3"/>
  <c r="E78" i="3"/>
  <c r="C78" i="3"/>
  <c r="S77" i="3"/>
  <c r="Q77" i="3"/>
  <c r="O77" i="3"/>
  <c r="M77" i="3"/>
  <c r="K77" i="3"/>
  <c r="I77" i="3"/>
  <c r="G77" i="3"/>
  <c r="E77" i="3"/>
  <c r="C77" i="3"/>
  <c r="S76" i="3"/>
  <c r="Q76" i="3"/>
  <c r="O76" i="3"/>
  <c r="M76" i="3"/>
  <c r="K76" i="3"/>
  <c r="I76" i="3"/>
  <c r="G76" i="3"/>
  <c r="E76" i="3"/>
  <c r="C76" i="3"/>
  <c r="S75" i="3"/>
  <c r="Q75" i="3"/>
  <c r="O75" i="3"/>
  <c r="M75" i="3"/>
  <c r="K75" i="3"/>
  <c r="I75" i="3"/>
  <c r="G75" i="3"/>
  <c r="E75" i="3"/>
  <c r="C75" i="3"/>
  <c r="S89" i="2"/>
  <c r="Q89" i="2"/>
  <c r="O89" i="2"/>
  <c r="M89" i="2"/>
  <c r="K89" i="2"/>
  <c r="I89" i="2"/>
  <c r="G89" i="2"/>
  <c r="E89" i="2"/>
  <c r="C89" i="2"/>
  <c r="S88" i="2"/>
  <c r="Q88" i="2"/>
  <c r="O88" i="2"/>
  <c r="M88" i="2"/>
  <c r="K88" i="2"/>
  <c r="I88" i="2"/>
  <c r="G88" i="2"/>
  <c r="E88" i="2"/>
  <c r="C88" i="2"/>
  <c r="S87" i="2"/>
  <c r="Q87" i="2"/>
  <c r="O87" i="2"/>
  <c r="M87" i="2"/>
  <c r="K87" i="2"/>
  <c r="I87" i="2"/>
  <c r="G87" i="2"/>
  <c r="E87" i="2"/>
  <c r="C87" i="2"/>
  <c r="S86" i="2"/>
  <c r="Q86" i="2"/>
  <c r="O86" i="2"/>
  <c r="M86" i="2"/>
  <c r="K86" i="2"/>
  <c r="I86" i="2"/>
  <c r="G86" i="2"/>
  <c r="E86" i="2"/>
  <c r="C86" i="2"/>
  <c r="S85" i="2"/>
  <c r="Q85" i="2"/>
  <c r="O85" i="2"/>
  <c r="M85" i="2"/>
  <c r="K85" i="2"/>
  <c r="I85" i="2"/>
  <c r="G85" i="2"/>
  <c r="E85" i="2"/>
  <c r="C85" i="2"/>
  <c r="S84" i="2"/>
  <c r="Q84" i="2"/>
  <c r="O84" i="2"/>
  <c r="M84" i="2"/>
  <c r="K84" i="2"/>
  <c r="I84" i="2"/>
  <c r="G84" i="2"/>
  <c r="E84" i="2"/>
  <c r="C84" i="2"/>
  <c r="S83" i="2"/>
  <c r="Q83" i="2"/>
  <c r="O83" i="2"/>
  <c r="M83" i="2"/>
  <c r="K83" i="2"/>
  <c r="I83" i="2"/>
  <c r="G83" i="2"/>
  <c r="E83" i="2"/>
  <c r="C83" i="2"/>
  <c r="S82" i="2"/>
  <c r="Q82" i="2"/>
  <c r="O82" i="2"/>
  <c r="M82" i="2"/>
  <c r="K82" i="2"/>
  <c r="I82" i="2"/>
  <c r="G82" i="2"/>
  <c r="E82" i="2"/>
  <c r="C82" i="2"/>
  <c r="S81" i="2"/>
  <c r="Q81" i="2"/>
  <c r="O81" i="2"/>
  <c r="M81" i="2"/>
  <c r="K81" i="2"/>
  <c r="I81" i="2"/>
  <c r="G81" i="2"/>
  <c r="E81" i="2"/>
  <c r="C81" i="2"/>
  <c r="S80" i="2"/>
  <c r="Q80" i="2"/>
  <c r="O80" i="2"/>
  <c r="M80" i="2"/>
  <c r="K80" i="2"/>
  <c r="I80" i="2"/>
  <c r="G80" i="2"/>
  <c r="E80" i="2"/>
  <c r="C80" i="2"/>
  <c r="S79" i="2"/>
  <c r="Q79" i="2"/>
  <c r="O79" i="2"/>
  <c r="M79" i="2"/>
  <c r="K79" i="2"/>
  <c r="I79" i="2"/>
  <c r="G79" i="2"/>
  <c r="E79" i="2"/>
  <c r="C79" i="2"/>
  <c r="S78" i="2"/>
  <c r="Q78" i="2"/>
  <c r="O78" i="2"/>
  <c r="M78" i="2"/>
  <c r="K78" i="2"/>
  <c r="I78" i="2"/>
  <c r="G78" i="2"/>
  <c r="E78" i="2"/>
  <c r="C78" i="2"/>
  <c r="S77" i="2"/>
  <c r="Q77" i="2"/>
  <c r="O77" i="2"/>
  <c r="M77" i="2"/>
  <c r="K77" i="2"/>
  <c r="I77" i="2"/>
  <c r="G77" i="2"/>
  <c r="E77" i="2"/>
  <c r="C77" i="2"/>
  <c r="S76" i="2"/>
  <c r="Q76" i="2"/>
  <c r="O76" i="2"/>
  <c r="M76" i="2"/>
  <c r="K76" i="2"/>
  <c r="I76" i="2"/>
  <c r="G76" i="2"/>
  <c r="E76" i="2"/>
  <c r="C76" i="2"/>
  <c r="S75" i="2"/>
  <c r="Q75" i="2"/>
  <c r="O75" i="2"/>
  <c r="M75" i="2"/>
  <c r="K75" i="2"/>
  <c r="I75" i="2"/>
  <c r="G75" i="2"/>
  <c r="E75" i="2"/>
  <c r="C75" i="2"/>
  <c r="S89" i="1"/>
  <c r="Q89" i="1"/>
  <c r="O89" i="1"/>
  <c r="M89" i="1"/>
  <c r="K89" i="1"/>
  <c r="I89" i="1"/>
  <c r="G89" i="1"/>
  <c r="E89" i="1"/>
  <c r="C89" i="1"/>
  <c r="S88" i="1"/>
  <c r="Q88" i="1"/>
  <c r="O88" i="1"/>
  <c r="M88" i="1"/>
  <c r="K88" i="1"/>
  <c r="I88" i="1"/>
  <c r="G88" i="1"/>
  <c r="E88" i="1"/>
  <c r="C88" i="1"/>
  <c r="S87" i="1"/>
  <c r="Q87" i="1"/>
  <c r="O87" i="1"/>
  <c r="M87" i="1"/>
  <c r="K87" i="1"/>
  <c r="I87" i="1"/>
  <c r="G87" i="1"/>
  <c r="E87" i="1"/>
  <c r="C87" i="1"/>
  <c r="S86" i="1"/>
  <c r="Q86" i="1"/>
  <c r="O86" i="1"/>
  <c r="M86" i="1"/>
  <c r="K86" i="1"/>
  <c r="I86" i="1"/>
  <c r="G86" i="1"/>
  <c r="E86" i="1"/>
  <c r="C86" i="1"/>
  <c r="S85" i="1"/>
  <c r="Q85" i="1"/>
  <c r="O85" i="1"/>
  <c r="M85" i="1"/>
  <c r="K85" i="1"/>
  <c r="I85" i="1"/>
  <c r="G85" i="1"/>
  <c r="E85" i="1"/>
  <c r="C85" i="1"/>
  <c r="S84" i="1"/>
  <c r="Q84" i="1"/>
  <c r="O84" i="1"/>
  <c r="M84" i="1"/>
  <c r="K84" i="1"/>
  <c r="I84" i="1"/>
  <c r="G84" i="1"/>
  <c r="E84" i="1"/>
  <c r="C84" i="1"/>
  <c r="S83" i="1"/>
  <c r="Q83" i="1"/>
  <c r="O83" i="1"/>
  <c r="M83" i="1"/>
  <c r="K83" i="1"/>
  <c r="I83" i="1"/>
  <c r="G83" i="1"/>
  <c r="E83" i="1"/>
  <c r="C83" i="1"/>
  <c r="S82" i="1"/>
  <c r="Q82" i="1"/>
  <c r="O82" i="1"/>
  <c r="M82" i="1"/>
  <c r="K82" i="1"/>
  <c r="I82" i="1"/>
  <c r="G82" i="1"/>
  <c r="E82" i="1"/>
  <c r="C82" i="1"/>
  <c r="S81" i="1"/>
  <c r="Q81" i="1"/>
  <c r="O81" i="1"/>
  <c r="M81" i="1"/>
  <c r="K81" i="1"/>
  <c r="I81" i="1"/>
  <c r="G81" i="1"/>
  <c r="E81" i="1"/>
  <c r="C81" i="1"/>
  <c r="S80" i="1"/>
  <c r="Q80" i="1"/>
  <c r="O80" i="1"/>
  <c r="M80" i="1"/>
  <c r="K80" i="1"/>
  <c r="I80" i="1"/>
  <c r="G80" i="1"/>
  <c r="E80" i="1"/>
  <c r="C80" i="1"/>
  <c r="S79" i="1"/>
  <c r="Q79" i="1"/>
  <c r="O79" i="1"/>
  <c r="M79" i="1"/>
  <c r="K79" i="1"/>
  <c r="I79" i="1"/>
  <c r="G79" i="1"/>
  <c r="E79" i="1"/>
  <c r="C79" i="1"/>
  <c r="S78" i="1"/>
  <c r="Q78" i="1"/>
  <c r="O78" i="1"/>
  <c r="M78" i="1"/>
  <c r="K78" i="1"/>
  <c r="I78" i="1"/>
  <c r="G78" i="1"/>
  <c r="E78" i="1"/>
  <c r="C78" i="1"/>
  <c r="S77" i="1"/>
  <c r="Q77" i="1"/>
  <c r="O77" i="1"/>
  <c r="M77" i="1"/>
  <c r="K77" i="1"/>
  <c r="I77" i="1"/>
  <c r="G77" i="1"/>
  <c r="E77" i="1"/>
  <c r="C77" i="1"/>
  <c r="S76" i="1"/>
  <c r="Q76" i="1"/>
  <c r="O76" i="1"/>
  <c r="M76" i="1"/>
  <c r="K76" i="1"/>
  <c r="I76" i="1"/>
  <c r="G76" i="1"/>
  <c r="E76" i="1"/>
  <c r="C76" i="1"/>
  <c r="S75" i="1"/>
  <c r="Q75" i="1"/>
  <c r="O75" i="1"/>
  <c r="M75" i="1"/>
  <c r="K75" i="1"/>
  <c r="I75" i="1"/>
  <c r="G75" i="1"/>
  <c r="E75" i="1"/>
  <c r="C75" i="1"/>
  <c r="R90" i="3"/>
  <c r="R91" i="3" s="1"/>
  <c r="E17" i="11" s="1"/>
  <c r="P90" i="3"/>
  <c r="P91" i="3" s="1"/>
  <c r="D17" i="11" s="1"/>
  <c r="N90" i="3"/>
  <c r="N91" i="3" s="1"/>
  <c r="C17" i="11" s="1"/>
  <c r="F17" i="11" s="1"/>
  <c r="G17" i="11" s="1"/>
  <c r="L90" i="3"/>
  <c r="L91" i="3" s="1"/>
  <c r="E12" i="11" s="1"/>
  <c r="J90" i="3"/>
  <c r="J91" i="3" s="1"/>
  <c r="D12" i="11" s="1"/>
  <c r="H90" i="3"/>
  <c r="H91" i="3" s="1"/>
  <c r="C12" i="11" s="1"/>
  <c r="F90" i="3"/>
  <c r="F91" i="3" s="1"/>
  <c r="E7" i="11" s="1"/>
  <c r="D90" i="3"/>
  <c r="D91" i="3" s="1"/>
  <c r="D7" i="11" s="1"/>
  <c r="B90" i="3"/>
  <c r="B91" i="3" s="1"/>
  <c r="C7" i="11" s="1"/>
  <c r="F7" i="11" s="1"/>
  <c r="G7" i="11" s="1"/>
  <c r="S90" i="3"/>
  <c r="S91" i="3" s="1"/>
  <c r="M17" i="11" s="1"/>
  <c r="Q90" i="3"/>
  <c r="Q91" i="3" s="1"/>
  <c r="L17" i="11" s="1"/>
  <c r="O90" i="3"/>
  <c r="O91" i="3" s="1"/>
  <c r="K17" i="11" s="1"/>
  <c r="M90" i="3"/>
  <c r="M91" i="3" s="1"/>
  <c r="M12" i="11" s="1"/>
  <c r="K90" i="3"/>
  <c r="K91" i="3" s="1"/>
  <c r="L12" i="11" s="1"/>
  <c r="I90" i="3"/>
  <c r="I91" i="3" s="1"/>
  <c r="K12" i="11" s="1"/>
  <c r="N12" i="11" s="1"/>
  <c r="O12" i="11" s="1"/>
  <c r="G90" i="3"/>
  <c r="G91" i="3" s="1"/>
  <c r="M7" i="11" s="1"/>
  <c r="E90" i="3"/>
  <c r="E91" i="3" s="1"/>
  <c r="L7" i="11" s="1"/>
  <c r="N7" i="11" s="1"/>
  <c r="C90" i="3"/>
  <c r="C91" i="3" s="1"/>
  <c r="K7" i="11" s="1"/>
  <c r="R90" i="2"/>
  <c r="R91" i="2" s="1"/>
  <c r="E16" i="11" s="1"/>
  <c r="P90" i="2"/>
  <c r="P91" i="2" s="1"/>
  <c r="D16" i="11" s="1"/>
  <c r="N90" i="2"/>
  <c r="N91" i="2" s="1"/>
  <c r="C16" i="11" s="1"/>
  <c r="L90" i="2"/>
  <c r="L91" i="2" s="1"/>
  <c r="E11" i="11" s="1"/>
  <c r="J90" i="2"/>
  <c r="J91" i="2" s="1"/>
  <c r="D11" i="11" s="1"/>
  <c r="H90" i="2"/>
  <c r="H91" i="2" s="1"/>
  <c r="C11" i="11" s="1"/>
  <c r="F90" i="2"/>
  <c r="F91" i="2" s="1"/>
  <c r="E6" i="11" s="1"/>
  <c r="D90" i="2"/>
  <c r="D91" i="2" s="1"/>
  <c r="D6" i="11" s="1"/>
  <c r="B90" i="2"/>
  <c r="B91" i="2" s="1"/>
  <c r="C6" i="11" s="1"/>
  <c r="S90" i="2"/>
  <c r="S91" i="2" s="1"/>
  <c r="M16" i="11" s="1"/>
  <c r="Q90" i="2"/>
  <c r="Q91" i="2" s="1"/>
  <c r="L16" i="11" s="1"/>
  <c r="O90" i="2"/>
  <c r="O91" i="2" s="1"/>
  <c r="K16" i="11" s="1"/>
  <c r="M90" i="2"/>
  <c r="M91" i="2" s="1"/>
  <c r="M11" i="11" s="1"/>
  <c r="K90" i="2"/>
  <c r="K91" i="2" s="1"/>
  <c r="L11" i="11" s="1"/>
  <c r="I90" i="2"/>
  <c r="I91" i="2" s="1"/>
  <c r="K11" i="11" s="1"/>
  <c r="G90" i="2"/>
  <c r="G91" i="2" s="1"/>
  <c r="M6" i="11" s="1"/>
  <c r="E90" i="2"/>
  <c r="E91" i="2" s="1"/>
  <c r="L6" i="11" s="1"/>
  <c r="C90" i="2"/>
  <c r="C91" i="2" s="1"/>
  <c r="K6" i="11" s="1"/>
  <c r="R90" i="1"/>
  <c r="R91" i="1" s="1"/>
  <c r="E15" i="11" s="1"/>
  <c r="E18" i="11" s="1"/>
  <c r="E19" i="11" s="1"/>
  <c r="P90" i="1"/>
  <c r="P91" i="1" s="1"/>
  <c r="D15" i="11" s="1"/>
  <c r="N90" i="1"/>
  <c r="N91" i="1" s="1"/>
  <c r="C15" i="11" s="1"/>
  <c r="L90" i="1"/>
  <c r="L91" i="1" s="1"/>
  <c r="E10" i="11" s="1"/>
  <c r="J90" i="1"/>
  <c r="J91" i="1" s="1"/>
  <c r="D10" i="11" s="1"/>
  <c r="H90" i="1"/>
  <c r="H91" i="1" s="1"/>
  <c r="C10" i="11" s="1"/>
  <c r="F90" i="1"/>
  <c r="F91" i="1" s="1"/>
  <c r="E5" i="11" s="1"/>
  <c r="D90" i="1"/>
  <c r="D91" i="1" s="1"/>
  <c r="D5" i="11" s="1"/>
  <c r="B90" i="1"/>
  <c r="B91" i="1" s="1"/>
  <c r="C5" i="11" s="1"/>
  <c r="F5" i="11" s="1"/>
  <c r="S90" i="1"/>
  <c r="S91" i="1" s="1"/>
  <c r="M15" i="11" s="1"/>
  <c r="M18" i="11" s="1"/>
  <c r="M19" i="11" s="1"/>
  <c r="Q90" i="1"/>
  <c r="Q91" i="1" s="1"/>
  <c r="L15" i="11" s="1"/>
  <c r="L18" i="11" s="1"/>
  <c r="L19" i="11" s="1"/>
  <c r="O90" i="1"/>
  <c r="O91" i="1" s="1"/>
  <c r="K15" i="11" s="1"/>
  <c r="K18" i="11" s="1"/>
  <c r="K19" i="11" s="1"/>
  <c r="M90" i="1"/>
  <c r="M91" i="1" s="1"/>
  <c r="M10" i="11" s="1"/>
  <c r="M13" i="11" s="1"/>
  <c r="M14" i="11" s="1"/>
  <c r="K90" i="1"/>
  <c r="K91" i="1" s="1"/>
  <c r="L10" i="11" s="1"/>
  <c r="I90" i="1"/>
  <c r="I91" i="1" s="1"/>
  <c r="K10" i="11" s="1"/>
  <c r="N10" i="11" s="1"/>
  <c r="G90" i="1"/>
  <c r="G91" i="1" s="1"/>
  <c r="M5" i="11" s="1"/>
  <c r="E90" i="1"/>
  <c r="E91" i="1" s="1"/>
  <c r="L5" i="11" s="1"/>
  <c r="L8" i="11" s="1"/>
  <c r="C90" i="1"/>
  <c r="C91" i="1" s="1"/>
  <c r="K5" i="11" s="1"/>
  <c r="D65" i="3"/>
  <c r="F65" i="3"/>
  <c r="S63" i="3"/>
  <c r="Q63" i="3"/>
  <c r="O63" i="3"/>
  <c r="M63" i="3"/>
  <c r="K63" i="3"/>
  <c r="I63" i="3"/>
  <c r="G63" i="3"/>
  <c r="E63" i="3"/>
  <c r="C63" i="3"/>
  <c r="S62" i="3"/>
  <c r="Q62" i="3"/>
  <c r="O62" i="3"/>
  <c r="M62" i="3"/>
  <c r="K62" i="3"/>
  <c r="I62" i="3"/>
  <c r="G62" i="3"/>
  <c r="E62" i="3"/>
  <c r="C62" i="3"/>
  <c r="S61" i="3"/>
  <c r="Q61" i="3"/>
  <c r="O61" i="3"/>
  <c r="M61" i="3"/>
  <c r="K61" i="3"/>
  <c r="I61" i="3"/>
  <c r="G61" i="3"/>
  <c r="E61" i="3"/>
  <c r="C61" i="3"/>
  <c r="S60" i="3"/>
  <c r="Q60" i="3"/>
  <c r="O60" i="3"/>
  <c r="M60" i="3"/>
  <c r="K60" i="3"/>
  <c r="I60" i="3"/>
  <c r="G60" i="3"/>
  <c r="E60" i="3"/>
  <c r="C60" i="3"/>
  <c r="S59" i="3"/>
  <c r="Q59" i="3"/>
  <c r="O59" i="3"/>
  <c r="M59" i="3"/>
  <c r="K59" i="3"/>
  <c r="I59" i="3"/>
  <c r="G59" i="3"/>
  <c r="E59" i="3"/>
  <c r="C59" i="3"/>
  <c r="S58" i="3"/>
  <c r="Q58" i="3"/>
  <c r="O58" i="3"/>
  <c r="M58" i="3"/>
  <c r="K58" i="3"/>
  <c r="I58" i="3"/>
  <c r="G58" i="3"/>
  <c r="E58" i="3"/>
  <c r="C58" i="3"/>
  <c r="S57" i="3"/>
  <c r="Q57" i="3"/>
  <c r="O57" i="3"/>
  <c r="M57" i="3"/>
  <c r="K57" i="3"/>
  <c r="I57" i="3"/>
  <c r="G57" i="3"/>
  <c r="E57" i="3"/>
  <c r="C57" i="3"/>
  <c r="S56" i="3"/>
  <c r="Q56" i="3"/>
  <c r="O56" i="3"/>
  <c r="M56" i="3"/>
  <c r="K56" i="3"/>
  <c r="I56" i="3"/>
  <c r="G56" i="3"/>
  <c r="E56" i="3"/>
  <c r="C56" i="3"/>
  <c r="S55" i="3"/>
  <c r="Q55" i="3"/>
  <c r="O55" i="3"/>
  <c r="M55" i="3"/>
  <c r="K55" i="3"/>
  <c r="I55" i="3"/>
  <c r="G55" i="3"/>
  <c r="E55" i="3"/>
  <c r="C55" i="3"/>
  <c r="S54" i="3"/>
  <c r="Q54" i="3"/>
  <c r="O54" i="3"/>
  <c r="M54" i="3"/>
  <c r="K54" i="3"/>
  <c r="I54" i="3"/>
  <c r="G54" i="3"/>
  <c r="E54" i="3"/>
  <c r="C54" i="3"/>
  <c r="S53" i="3"/>
  <c r="Q53" i="3"/>
  <c r="O53" i="3"/>
  <c r="M53" i="3"/>
  <c r="K53" i="3"/>
  <c r="I53" i="3"/>
  <c r="G53" i="3"/>
  <c r="E53" i="3"/>
  <c r="C53" i="3"/>
  <c r="S52" i="3"/>
  <c r="Q52" i="3"/>
  <c r="O52" i="3"/>
  <c r="M52" i="3"/>
  <c r="K52" i="3"/>
  <c r="I52" i="3"/>
  <c r="G52" i="3"/>
  <c r="E52" i="3"/>
  <c r="C52" i="3"/>
  <c r="S51" i="3"/>
  <c r="Q51" i="3"/>
  <c r="O51" i="3"/>
  <c r="M51" i="3"/>
  <c r="K51" i="3"/>
  <c r="I51" i="3"/>
  <c r="G51" i="3"/>
  <c r="E51" i="3"/>
  <c r="C51" i="3"/>
  <c r="S50" i="3"/>
  <c r="Q50" i="3"/>
  <c r="O50" i="3"/>
  <c r="M50" i="3"/>
  <c r="K50" i="3"/>
  <c r="I50" i="3"/>
  <c r="G50" i="3"/>
  <c r="E50" i="3"/>
  <c r="C50" i="3"/>
  <c r="S49" i="3"/>
  <c r="Q49" i="3"/>
  <c r="O49" i="3"/>
  <c r="M49" i="3"/>
  <c r="K49" i="3"/>
  <c r="I49" i="3"/>
  <c r="G49" i="3"/>
  <c r="G64" i="3" s="1"/>
  <c r="G65" i="3" s="1"/>
  <c r="E49" i="3"/>
  <c r="E64" i="3" s="1"/>
  <c r="E65" i="3" s="1"/>
  <c r="C49" i="3"/>
  <c r="C64" i="3" s="1"/>
  <c r="C65" i="3" s="1"/>
  <c r="B67" i="2"/>
  <c r="S65" i="2"/>
  <c r="Q65" i="2"/>
  <c r="O65" i="2"/>
  <c r="M65" i="2"/>
  <c r="K65" i="2"/>
  <c r="I65" i="2"/>
  <c r="G65" i="2"/>
  <c r="E65" i="2"/>
  <c r="C65" i="2"/>
  <c r="S64" i="2"/>
  <c r="Q64" i="2"/>
  <c r="O64" i="2"/>
  <c r="M64" i="2"/>
  <c r="K64" i="2"/>
  <c r="I64" i="2"/>
  <c r="G64" i="2"/>
  <c r="E64" i="2"/>
  <c r="C64" i="2"/>
  <c r="S63" i="2"/>
  <c r="Q63" i="2"/>
  <c r="O63" i="2"/>
  <c r="M63" i="2"/>
  <c r="K63" i="2"/>
  <c r="I63" i="2"/>
  <c r="G63" i="2"/>
  <c r="E63" i="2"/>
  <c r="C63" i="2"/>
  <c r="S62" i="2"/>
  <c r="Q62" i="2"/>
  <c r="O62" i="2"/>
  <c r="M62" i="2"/>
  <c r="K62" i="2"/>
  <c r="I62" i="2"/>
  <c r="G62" i="2"/>
  <c r="E62" i="2"/>
  <c r="C62" i="2"/>
  <c r="S61" i="2"/>
  <c r="Q61" i="2"/>
  <c r="O61" i="2"/>
  <c r="M61" i="2"/>
  <c r="K61" i="2"/>
  <c r="I61" i="2"/>
  <c r="G61" i="2"/>
  <c r="E61" i="2"/>
  <c r="C61" i="2"/>
  <c r="S60" i="2"/>
  <c r="Q60" i="2"/>
  <c r="O60" i="2"/>
  <c r="M60" i="2"/>
  <c r="K60" i="2"/>
  <c r="I60" i="2"/>
  <c r="G60" i="2"/>
  <c r="E60" i="2"/>
  <c r="C60" i="2"/>
  <c r="S59" i="2"/>
  <c r="Q59" i="2"/>
  <c r="O59" i="2"/>
  <c r="M59" i="2"/>
  <c r="K59" i="2"/>
  <c r="I59" i="2"/>
  <c r="G59" i="2"/>
  <c r="E59" i="2"/>
  <c r="C59" i="2"/>
  <c r="S58" i="2"/>
  <c r="Q58" i="2"/>
  <c r="O58" i="2"/>
  <c r="M58" i="2"/>
  <c r="K58" i="2"/>
  <c r="I58" i="2"/>
  <c r="G58" i="2"/>
  <c r="E58" i="2"/>
  <c r="C58" i="2"/>
  <c r="S57" i="2"/>
  <c r="Q57" i="2"/>
  <c r="O57" i="2"/>
  <c r="M57" i="2"/>
  <c r="K57" i="2"/>
  <c r="I57" i="2"/>
  <c r="G57" i="2"/>
  <c r="E57" i="2"/>
  <c r="C57" i="2"/>
  <c r="S56" i="2"/>
  <c r="Q56" i="2"/>
  <c r="O56" i="2"/>
  <c r="M56" i="2"/>
  <c r="K56" i="2"/>
  <c r="I56" i="2"/>
  <c r="G56" i="2"/>
  <c r="E56" i="2"/>
  <c r="C56" i="2"/>
  <c r="S55" i="2"/>
  <c r="Q55" i="2"/>
  <c r="O55" i="2"/>
  <c r="M55" i="2"/>
  <c r="K55" i="2"/>
  <c r="I55" i="2"/>
  <c r="G55" i="2"/>
  <c r="E55" i="2"/>
  <c r="C55" i="2"/>
  <c r="S54" i="2"/>
  <c r="Q54" i="2"/>
  <c r="O54" i="2"/>
  <c r="M54" i="2"/>
  <c r="K54" i="2"/>
  <c r="I54" i="2"/>
  <c r="G54" i="2"/>
  <c r="E54" i="2"/>
  <c r="C54" i="2"/>
  <c r="S53" i="2"/>
  <c r="Q53" i="2"/>
  <c r="O53" i="2"/>
  <c r="M53" i="2"/>
  <c r="K53" i="2"/>
  <c r="I53" i="2"/>
  <c r="G53" i="2"/>
  <c r="E53" i="2"/>
  <c r="C53" i="2"/>
  <c r="S52" i="2"/>
  <c r="Q52" i="2"/>
  <c r="O52" i="2"/>
  <c r="M52" i="2"/>
  <c r="K52" i="2"/>
  <c r="I52" i="2"/>
  <c r="G52" i="2"/>
  <c r="E52" i="2"/>
  <c r="C52" i="2"/>
  <c r="S51" i="2"/>
  <c r="Q51" i="2"/>
  <c r="O51" i="2"/>
  <c r="M51" i="2"/>
  <c r="K51" i="2"/>
  <c r="I51" i="2"/>
  <c r="G51" i="2"/>
  <c r="E51" i="2"/>
  <c r="C51" i="2"/>
  <c r="S41" i="3"/>
  <c r="Q41" i="3"/>
  <c r="O41" i="3"/>
  <c r="M41" i="3"/>
  <c r="K41" i="3"/>
  <c r="I41" i="3"/>
  <c r="G41" i="3"/>
  <c r="E41" i="3"/>
  <c r="C41" i="3"/>
  <c r="S40" i="3"/>
  <c r="Q40" i="3"/>
  <c r="O40" i="3"/>
  <c r="M40" i="3"/>
  <c r="K40" i="3"/>
  <c r="I40" i="3"/>
  <c r="G40" i="3"/>
  <c r="E40" i="3"/>
  <c r="C40" i="3"/>
  <c r="S39" i="3"/>
  <c r="Q39" i="3"/>
  <c r="O39" i="3"/>
  <c r="M39" i="3"/>
  <c r="K39" i="3"/>
  <c r="I39" i="3"/>
  <c r="G39" i="3"/>
  <c r="E39" i="3"/>
  <c r="C39" i="3"/>
  <c r="S38" i="3"/>
  <c r="Q38" i="3"/>
  <c r="O38" i="3"/>
  <c r="M38" i="3"/>
  <c r="K38" i="3"/>
  <c r="I38" i="3"/>
  <c r="G38" i="3"/>
  <c r="E38" i="3"/>
  <c r="C38" i="3"/>
  <c r="S37" i="3"/>
  <c r="Q37" i="3"/>
  <c r="O37" i="3"/>
  <c r="M37" i="3"/>
  <c r="K37" i="3"/>
  <c r="I37" i="3"/>
  <c r="G37" i="3"/>
  <c r="E37" i="3"/>
  <c r="C37" i="3"/>
  <c r="S36" i="3"/>
  <c r="Q36" i="3"/>
  <c r="O36" i="3"/>
  <c r="M36" i="3"/>
  <c r="K36" i="3"/>
  <c r="I36" i="3"/>
  <c r="G36" i="3"/>
  <c r="E36" i="3"/>
  <c r="C36" i="3"/>
  <c r="S35" i="3"/>
  <c r="Q35" i="3"/>
  <c r="O35" i="3"/>
  <c r="M35" i="3"/>
  <c r="K35" i="3"/>
  <c r="I35" i="3"/>
  <c r="G35" i="3"/>
  <c r="E35" i="3"/>
  <c r="C35" i="3"/>
  <c r="S34" i="3"/>
  <c r="Q34" i="3"/>
  <c r="O34" i="3"/>
  <c r="M34" i="3"/>
  <c r="K34" i="3"/>
  <c r="I34" i="3"/>
  <c r="G34" i="3"/>
  <c r="E34" i="3"/>
  <c r="C34" i="3"/>
  <c r="S33" i="3"/>
  <c r="Q33" i="3"/>
  <c r="O33" i="3"/>
  <c r="M33" i="3"/>
  <c r="K33" i="3"/>
  <c r="I33" i="3"/>
  <c r="G33" i="3"/>
  <c r="E33" i="3"/>
  <c r="C33" i="3"/>
  <c r="S32" i="3"/>
  <c r="Q32" i="3"/>
  <c r="O32" i="3"/>
  <c r="M32" i="3"/>
  <c r="K32" i="3"/>
  <c r="I32" i="3"/>
  <c r="G32" i="3"/>
  <c r="E32" i="3"/>
  <c r="C32" i="3"/>
  <c r="S31" i="3"/>
  <c r="Q31" i="3"/>
  <c r="O31" i="3"/>
  <c r="M31" i="3"/>
  <c r="K31" i="3"/>
  <c r="I31" i="3"/>
  <c r="G31" i="3"/>
  <c r="E31" i="3"/>
  <c r="C31" i="3"/>
  <c r="S30" i="3"/>
  <c r="Q30" i="3"/>
  <c r="O30" i="3"/>
  <c r="M30" i="3"/>
  <c r="K30" i="3"/>
  <c r="I30" i="3"/>
  <c r="G30" i="3"/>
  <c r="E30" i="3"/>
  <c r="C30" i="3"/>
  <c r="S29" i="3"/>
  <c r="Q29" i="3"/>
  <c r="O29" i="3"/>
  <c r="M29" i="3"/>
  <c r="K29" i="3"/>
  <c r="I29" i="3"/>
  <c r="G29" i="3"/>
  <c r="E29" i="3"/>
  <c r="C29" i="3"/>
  <c r="S28" i="3"/>
  <c r="Q28" i="3"/>
  <c r="O28" i="3"/>
  <c r="M28" i="3"/>
  <c r="K28" i="3"/>
  <c r="I28" i="3"/>
  <c r="G28" i="3"/>
  <c r="E28" i="3"/>
  <c r="C28" i="3"/>
  <c r="S27" i="3"/>
  <c r="Q27" i="3"/>
  <c r="O27" i="3"/>
  <c r="M27" i="3"/>
  <c r="K27" i="3"/>
  <c r="I27" i="3"/>
  <c r="G27" i="3"/>
  <c r="E27" i="3"/>
  <c r="C27" i="3"/>
  <c r="D45" i="2"/>
  <c r="F45" i="2"/>
  <c r="H45" i="2"/>
  <c r="J45" i="2"/>
  <c r="L45" i="2"/>
  <c r="N45" i="2"/>
  <c r="P45" i="2"/>
  <c r="R45" i="2"/>
  <c r="B45" i="2"/>
  <c r="S43" i="2"/>
  <c r="Q43" i="2"/>
  <c r="O43" i="2"/>
  <c r="M43" i="2"/>
  <c r="K43" i="2"/>
  <c r="I43" i="2"/>
  <c r="G43" i="2"/>
  <c r="E43" i="2"/>
  <c r="C43" i="2"/>
  <c r="S42" i="2"/>
  <c r="Q42" i="2"/>
  <c r="O42" i="2"/>
  <c r="M42" i="2"/>
  <c r="K42" i="2"/>
  <c r="I42" i="2"/>
  <c r="G42" i="2"/>
  <c r="E42" i="2"/>
  <c r="C42" i="2"/>
  <c r="S41" i="2"/>
  <c r="Q41" i="2"/>
  <c r="O41" i="2"/>
  <c r="M41" i="2"/>
  <c r="K41" i="2"/>
  <c r="I41" i="2"/>
  <c r="G41" i="2"/>
  <c r="E41" i="2"/>
  <c r="C41" i="2"/>
  <c r="S40" i="2"/>
  <c r="Q40" i="2"/>
  <c r="O40" i="2"/>
  <c r="M40" i="2"/>
  <c r="K40" i="2"/>
  <c r="I40" i="2"/>
  <c r="G40" i="2"/>
  <c r="E40" i="2"/>
  <c r="C40" i="2"/>
  <c r="S39" i="2"/>
  <c r="Q39" i="2"/>
  <c r="O39" i="2"/>
  <c r="M39" i="2"/>
  <c r="K39" i="2"/>
  <c r="I39" i="2"/>
  <c r="G39" i="2"/>
  <c r="E39" i="2"/>
  <c r="C39" i="2"/>
  <c r="S38" i="2"/>
  <c r="Q38" i="2"/>
  <c r="O38" i="2"/>
  <c r="M38" i="2"/>
  <c r="K38" i="2"/>
  <c r="I38" i="2"/>
  <c r="G38" i="2"/>
  <c r="E38" i="2"/>
  <c r="C38" i="2"/>
  <c r="S37" i="2"/>
  <c r="Q37" i="2"/>
  <c r="O37" i="2"/>
  <c r="M37" i="2"/>
  <c r="K37" i="2"/>
  <c r="I37" i="2"/>
  <c r="G37" i="2"/>
  <c r="E37" i="2"/>
  <c r="C37" i="2"/>
  <c r="S36" i="2"/>
  <c r="Q36" i="2"/>
  <c r="O36" i="2"/>
  <c r="M36" i="2"/>
  <c r="K36" i="2"/>
  <c r="I36" i="2"/>
  <c r="G36" i="2"/>
  <c r="E36" i="2"/>
  <c r="C36" i="2"/>
  <c r="S35" i="2"/>
  <c r="Q35" i="2"/>
  <c r="O35" i="2"/>
  <c r="M35" i="2"/>
  <c r="K35" i="2"/>
  <c r="I35" i="2"/>
  <c r="G35" i="2"/>
  <c r="E35" i="2"/>
  <c r="C35" i="2"/>
  <c r="S34" i="2"/>
  <c r="Q34" i="2"/>
  <c r="O34" i="2"/>
  <c r="M34" i="2"/>
  <c r="K34" i="2"/>
  <c r="I34" i="2"/>
  <c r="G34" i="2"/>
  <c r="E34" i="2"/>
  <c r="C34" i="2"/>
  <c r="S33" i="2"/>
  <c r="Q33" i="2"/>
  <c r="O33" i="2"/>
  <c r="M33" i="2"/>
  <c r="K33" i="2"/>
  <c r="I33" i="2"/>
  <c r="G33" i="2"/>
  <c r="E33" i="2"/>
  <c r="C33" i="2"/>
  <c r="S32" i="2"/>
  <c r="Q32" i="2"/>
  <c r="O32" i="2"/>
  <c r="M32" i="2"/>
  <c r="K32" i="2"/>
  <c r="I32" i="2"/>
  <c r="G32" i="2"/>
  <c r="E32" i="2"/>
  <c r="C32" i="2"/>
  <c r="S31" i="2"/>
  <c r="Q31" i="2"/>
  <c r="O31" i="2"/>
  <c r="M31" i="2"/>
  <c r="K31" i="2"/>
  <c r="I31" i="2"/>
  <c r="G31" i="2"/>
  <c r="E31" i="2"/>
  <c r="C31" i="2"/>
  <c r="S30" i="2"/>
  <c r="Q30" i="2"/>
  <c r="O30" i="2"/>
  <c r="M30" i="2"/>
  <c r="K30" i="2"/>
  <c r="I30" i="2"/>
  <c r="G30" i="2"/>
  <c r="E30" i="2"/>
  <c r="C30" i="2"/>
  <c r="S29" i="2"/>
  <c r="Q29" i="2"/>
  <c r="Q44" i="2" s="1"/>
  <c r="Q45" i="2" s="1"/>
  <c r="O29" i="2"/>
  <c r="M29" i="2"/>
  <c r="M44" i="2" s="1"/>
  <c r="M45" i="2" s="1"/>
  <c r="K29" i="2"/>
  <c r="I29" i="2"/>
  <c r="I44" i="2" s="1"/>
  <c r="I45" i="2" s="1"/>
  <c r="G29" i="2"/>
  <c r="E29" i="2"/>
  <c r="E44" i="2" s="1"/>
  <c r="E45" i="2" s="1"/>
  <c r="C29" i="2"/>
  <c r="C44" i="2" s="1"/>
  <c r="C45" i="2" s="1"/>
  <c r="B21" i="3"/>
  <c r="S19" i="3"/>
  <c r="Q19" i="3"/>
  <c r="O19" i="3"/>
  <c r="M19" i="3"/>
  <c r="K19" i="3"/>
  <c r="I19" i="3"/>
  <c r="G19" i="3"/>
  <c r="E19" i="3"/>
  <c r="C19" i="3"/>
  <c r="S18" i="3"/>
  <c r="Q18" i="3"/>
  <c r="O18" i="3"/>
  <c r="M18" i="3"/>
  <c r="K18" i="3"/>
  <c r="I18" i="3"/>
  <c r="G18" i="3"/>
  <c r="E18" i="3"/>
  <c r="C18" i="3"/>
  <c r="S17" i="3"/>
  <c r="Q17" i="3"/>
  <c r="O17" i="3"/>
  <c r="M17" i="3"/>
  <c r="K17" i="3"/>
  <c r="I17" i="3"/>
  <c r="G17" i="3"/>
  <c r="E17" i="3"/>
  <c r="C17" i="3"/>
  <c r="S16" i="3"/>
  <c r="Q16" i="3"/>
  <c r="O16" i="3"/>
  <c r="M16" i="3"/>
  <c r="K16" i="3"/>
  <c r="I16" i="3"/>
  <c r="G16" i="3"/>
  <c r="E16" i="3"/>
  <c r="C16" i="3"/>
  <c r="S15" i="3"/>
  <c r="Q15" i="3"/>
  <c r="O15" i="3"/>
  <c r="M15" i="3"/>
  <c r="K15" i="3"/>
  <c r="I15" i="3"/>
  <c r="G15" i="3"/>
  <c r="E15" i="3"/>
  <c r="C15" i="3"/>
  <c r="S14" i="3"/>
  <c r="Q14" i="3"/>
  <c r="O14" i="3"/>
  <c r="M14" i="3"/>
  <c r="K14" i="3"/>
  <c r="I14" i="3"/>
  <c r="G14" i="3"/>
  <c r="E14" i="3"/>
  <c r="C14" i="3"/>
  <c r="S13" i="3"/>
  <c r="Q13" i="3"/>
  <c r="O13" i="3"/>
  <c r="M13" i="3"/>
  <c r="K13" i="3"/>
  <c r="I13" i="3"/>
  <c r="G13" i="3"/>
  <c r="E13" i="3"/>
  <c r="C13" i="3"/>
  <c r="S12" i="3"/>
  <c r="Q12" i="3"/>
  <c r="O12" i="3"/>
  <c r="M12" i="3"/>
  <c r="K12" i="3"/>
  <c r="I12" i="3"/>
  <c r="G12" i="3"/>
  <c r="E12" i="3"/>
  <c r="C12" i="3"/>
  <c r="S11" i="3"/>
  <c r="Q11" i="3"/>
  <c r="O11" i="3"/>
  <c r="M11" i="3"/>
  <c r="K11" i="3"/>
  <c r="I11" i="3"/>
  <c r="G11" i="3"/>
  <c r="E11" i="3"/>
  <c r="C11" i="3"/>
  <c r="S10" i="3"/>
  <c r="Q10" i="3"/>
  <c r="O10" i="3"/>
  <c r="M10" i="3"/>
  <c r="K10" i="3"/>
  <c r="I10" i="3"/>
  <c r="G10" i="3"/>
  <c r="E10" i="3"/>
  <c r="C10" i="3"/>
  <c r="S9" i="3"/>
  <c r="Q9" i="3"/>
  <c r="O9" i="3"/>
  <c r="M9" i="3"/>
  <c r="K9" i="3"/>
  <c r="I9" i="3"/>
  <c r="G9" i="3"/>
  <c r="E9" i="3"/>
  <c r="C9" i="3"/>
  <c r="S8" i="3"/>
  <c r="Q8" i="3"/>
  <c r="O8" i="3"/>
  <c r="M8" i="3"/>
  <c r="K8" i="3"/>
  <c r="I8" i="3"/>
  <c r="G8" i="3"/>
  <c r="E8" i="3"/>
  <c r="C8" i="3"/>
  <c r="S7" i="3"/>
  <c r="Q7" i="3"/>
  <c r="O7" i="3"/>
  <c r="M7" i="3"/>
  <c r="K7" i="3"/>
  <c r="I7" i="3"/>
  <c r="G7" i="3"/>
  <c r="E7" i="3"/>
  <c r="C7" i="3"/>
  <c r="S6" i="3"/>
  <c r="Q6" i="3"/>
  <c r="O6" i="3"/>
  <c r="M6" i="3"/>
  <c r="K6" i="3"/>
  <c r="I6" i="3"/>
  <c r="G6" i="3"/>
  <c r="E6" i="3"/>
  <c r="C6" i="3"/>
  <c r="S5" i="3"/>
  <c r="Q5" i="3"/>
  <c r="O5" i="3"/>
  <c r="M5" i="3"/>
  <c r="K5" i="3"/>
  <c r="I5" i="3"/>
  <c r="G5" i="3"/>
  <c r="E5" i="3"/>
  <c r="C5" i="3"/>
  <c r="S19" i="2"/>
  <c r="Q19" i="2"/>
  <c r="O19" i="2"/>
  <c r="M19" i="2"/>
  <c r="K19" i="2"/>
  <c r="I19" i="2"/>
  <c r="G19" i="2"/>
  <c r="E19" i="2"/>
  <c r="C19" i="2"/>
  <c r="S18" i="2"/>
  <c r="Q18" i="2"/>
  <c r="O18" i="2"/>
  <c r="M18" i="2"/>
  <c r="K18" i="2"/>
  <c r="I18" i="2"/>
  <c r="G18" i="2"/>
  <c r="E18" i="2"/>
  <c r="C18" i="2"/>
  <c r="S17" i="2"/>
  <c r="Q17" i="2"/>
  <c r="O17" i="2"/>
  <c r="M17" i="2"/>
  <c r="K17" i="2"/>
  <c r="I17" i="2"/>
  <c r="G17" i="2"/>
  <c r="E17" i="2"/>
  <c r="C17" i="2"/>
  <c r="S16" i="2"/>
  <c r="Q16" i="2"/>
  <c r="O16" i="2"/>
  <c r="M16" i="2"/>
  <c r="K16" i="2"/>
  <c r="I16" i="2"/>
  <c r="G16" i="2"/>
  <c r="E16" i="2"/>
  <c r="C16" i="2"/>
  <c r="S15" i="2"/>
  <c r="Q15" i="2"/>
  <c r="O15" i="2"/>
  <c r="M15" i="2"/>
  <c r="K15" i="2"/>
  <c r="I15" i="2"/>
  <c r="G15" i="2"/>
  <c r="E15" i="2"/>
  <c r="C15" i="2"/>
  <c r="S14" i="2"/>
  <c r="Q14" i="2"/>
  <c r="O14" i="2"/>
  <c r="M14" i="2"/>
  <c r="K14" i="2"/>
  <c r="I14" i="2"/>
  <c r="G14" i="2"/>
  <c r="E14" i="2"/>
  <c r="C14" i="2"/>
  <c r="S13" i="2"/>
  <c r="Q13" i="2"/>
  <c r="O13" i="2"/>
  <c r="M13" i="2"/>
  <c r="K13" i="2"/>
  <c r="I13" i="2"/>
  <c r="G13" i="2"/>
  <c r="E13" i="2"/>
  <c r="C13" i="2"/>
  <c r="S12" i="2"/>
  <c r="Q12" i="2"/>
  <c r="O12" i="2"/>
  <c r="M12" i="2"/>
  <c r="K12" i="2"/>
  <c r="I12" i="2"/>
  <c r="G12" i="2"/>
  <c r="E12" i="2"/>
  <c r="C12" i="2"/>
  <c r="S11" i="2"/>
  <c r="Q11" i="2"/>
  <c r="O11" i="2"/>
  <c r="M11" i="2"/>
  <c r="K11" i="2"/>
  <c r="I11" i="2"/>
  <c r="G11" i="2"/>
  <c r="E11" i="2"/>
  <c r="C11" i="2"/>
  <c r="S10" i="2"/>
  <c r="Q10" i="2"/>
  <c r="O10" i="2"/>
  <c r="M10" i="2"/>
  <c r="K10" i="2"/>
  <c r="I10" i="2"/>
  <c r="G10" i="2"/>
  <c r="E10" i="2"/>
  <c r="C10" i="2"/>
  <c r="S9" i="2"/>
  <c r="Q9" i="2"/>
  <c r="O9" i="2"/>
  <c r="M9" i="2"/>
  <c r="K9" i="2"/>
  <c r="I9" i="2"/>
  <c r="G9" i="2"/>
  <c r="E9" i="2"/>
  <c r="C9" i="2"/>
  <c r="S8" i="2"/>
  <c r="Q8" i="2"/>
  <c r="O8" i="2"/>
  <c r="M8" i="2"/>
  <c r="K8" i="2"/>
  <c r="I8" i="2"/>
  <c r="G8" i="2"/>
  <c r="E8" i="2"/>
  <c r="C8" i="2"/>
  <c r="S7" i="2"/>
  <c r="Q7" i="2"/>
  <c r="O7" i="2"/>
  <c r="M7" i="2"/>
  <c r="K7" i="2"/>
  <c r="I7" i="2"/>
  <c r="G7" i="2"/>
  <c r="E7" i="2"/>
  <c r="C7" i="2"/>
  <c r="S6" i="2"/>
  <c r="Q6" i="2"/>
  <c r="O6" i="2"/>
  <c r="M6" i="2"/>
  <c r="K6" i="2"/>
  <c r="I6" i="2"/>
  <c r="G6" i="2"/>
  <c r="E6" i="2"/>
  <c r="C6" i="2"/>
  <c r="S5" i="2"/>
  <c r="Q5" i="2"/>
  <c r="Q20" i="2" s="1"/>
  <c r="Q21" i="2" s="1"/>
  <c r="O5" i="2"/>
  <c r="M5" i="2"/>
  <c r="M20" i="2" s="1"/>
  <c r="M21" i="2" s="1"/>
  <c r="K5" i="2"/>
  <c r="I5" i="2"/>
  <c r="I20" i="2" s="1"/>
  <c r="I21" i="2" s="1"/>
  <c r="G5" i="2"/>
  <c r="E5" i="2"/>
  <c r="E20" i="2" s="1"/>
  <c r="E21" i="2" s="1"/>
  <c r="C5" i="2"/>
  <c r="S63" i="1"/>
  <c r="Q63" i="1"/>
  <c r="O63" i="1"/>
  <c r="M63" i="1"/>
  <c r="K63" i="1"/>
  <c r="I63" i="1"/>
  <c r="G63" i="1"/>
  <c r="E63" i="1"/>
  <c r="C63" i="1"/>
  <c r="S62" i="1"/>
  <c r="Q62" i="1"/>
  <c r="O62" i="1"/>
  <c r="M62" i="1"/>
  <c r="K62" i="1"/>
  <c r="I62" i="1"/>
  <c r="G62" i="1"/>
  <c r="E62" i="1"/>
  <c r="C62" i="1"/>
  <c r="S61" i="1"/>
  <c r="Q61" i="1"/>
  <c r="O61" i="1"/>
  <c r="M61" i="1"/>
  <c r="K61" i="1"/>
  <c r="I61" i="1"/>
  <c r="G61" i="1"/>
  <c r="E61" i="1"/>
  <c r="C61" i="1"/>
  <c r="S60" i="1"/>
  <c r="Q60" i="1"/>
  <c r="O60" i="1"/>
  <c r="M60" i="1"/>
  <c r="K60" i="1"/>
  <c r="I60" i="1"/>
  <c r="G60" i="1"/>
  <c r="E60" i="1"/>
  <c r="C60" i="1"/>
  <c r="S59" i="1"/>
  <c r="Q59" i="1"/>
  <c r="O59" i="1"/>
  <c r="M59" i="1"/>
  <c r="K59" i="1"/>
  <c r="I59" i="1"/>
  <c r="G59" i="1"/>
  <c r="E59" i="1"/>
  <c r="C59" i="1"/>
  <c r="S58" i="1"/>
  <c r="Q58" i="1"/>
  <c r="O58" i="1"/>
  <c r="M58" i="1"/>
  <c r="K58" i="1"/>
  <c r="I58" i="1"/>
  <c r="G58" i="1"/>
  <c r="E58" i="1"/>
  <c r="C58" i="1"/>
  <c r="S57" i="1"/>
  <c r="Q57" i="1"/>
  <c r="O57" i="1"/>
  <c r="M57" i="1"/>
  <c r="K57" i="1"/>
  <c r="I57" i="1"/>
  <c r="G57" i="1"/>
  <c r="E57" i="1"/>
  <c r="C57" i="1"/>
  <c r="S56" i="1"/>
  <c r="Q56" i="1"/>
  <c r="O56" i="1"/>
  <c r="M56" i="1"/>
  <c r="K56" i="1"/>
  <c r="I56" i="1"/>
  <c r="G56" i="1"/>
  <c r="E56" i="1"/>
  <c r="C56" i="1"/>
  <c r="S55" i="1"/>
  <c r="Q55" i="1"/>
  <c r="O55" i="1"/>
  <c r="M55" i="1"/>
  <c r="K55" i="1"/>
  <c r="I55" i="1"/>
  <c r="G55" i="1"/>
  <c r="E55" i="1"/>
  <c r="C55" i="1"/>
  <c r="S54" i="1"/>
  <c r="Q54" i="1"/>
  <c r="O54" i="1"/>
  <c r="M54" i="1"/>
  <c r="K54" i="1"/>
  <c r="I54" i="1"/>
  <c r="G54" i="1"/>
  <c r="E54" i="1"/>
  <c r="C54" i="1"/>
  <c r="S53" i="1"/>
  <c r="Q53" i="1"/>
  <c r="O53" i="1"/>
  <c r="M53" i="1"/>
  <c r="K53" i="1"/>
  <c r="I53" i="1"/>
  <c r="G53" i="1"/>
  <c r="E53" i="1"/>
  <c r="C53" i="1"/>
  <c r="S52" i="1"/>
  <c r="Q52" i="1"/>
  <c r="O52" i="1"/>
  <c r="M52" i="1"/>
  <c r="K52" i="1"/>
  <c r="I52" i="1"/>
  <c r="G52" i="1"/>
  <c r="E52" i="1"/>
  <c r="C52" i="1"/>
  <c r="S51" i="1"/>
  <c r="Q51" i="1"/>
  <c r="O51" i="1"/>
  <c r="M51" i="1"/>
  <c r="K51" i="1"/>
  <c r="I51" i="1"/>
  <c r="G51" i="1"/>
  <c r="E51" i="1"/>
  <c r="C51" i="1"/>
  <c r="S50" i="1"/>
  <c r="Q50" i="1"/>
  <c r="O50" i="1"/>
  <c r="M50" i="1"/>
  <c r="K50" i="1"/>
  <c r="I50" i="1"/>
  <c r="G50" i="1"/>
  <c r="E50" i="1"/>
  <c r="C50" i="1"/>
  <c r="S49" i="1"/>
  <c r="Q49" i="1"/>
  <c r="O49" i="1"/>
  <c r="M49" i="1"/>
  <c r="K49" i="1"/>
  <c r="I49" i="1"/>
  <c r="G49" i="1"/>
  <c r="E49" i="1"/>
  <c r="C49" i="1"/>
  <c r="S41" i="1"/>
  <c r="Q41" i="1"/>
  <c r="O41" i="1"/>
  <c r="M41" i="1"/>
  <c r="K41" i="1"/>
  <c r="I41" i="1"/>
  <c r="G41" i="1"/>
  <c r="E41" i="1"/>
  <c r="C41" i="1"/>
  <c r="S40" i="1"/>
  <c r="Q40" i="1"/>
  <c r="O40" i="1"/>
  <c r="M40" i="1"/>
  <c r="K40" i="1"/>
  <c r="I40" i="1"/>
  <c r="G40" i="1"/>
  <c r="E40" i="1"/>
  <c r="C40" i="1"/>
  <c r="S39" i="1"/>
  <c r="Q39" i="1"/>
  <c r="O39" i="1"/>
  <c r="M39" i="1"/>
  <c r="K39" i="1"/>
  <c r="I39" i="1"/>
  <c r="G39" i="1"/>
  <c r="E39" i="1"/>
  <c r="C39" i="1"/>
  <c r="S38" i="1"/>
  <c r="Q38" i="1"/>
  <c r="O38" i="1"/>
  <c r="M38" i="1"/>
  <c r="K38" i="1"/>
  <c r="I38" i="1"/>
  <c r="G38" i="1"/>
  <c r="E38" i="1"/>
  <c r="C38" i="1"/>
  <c r="S37" i="1"/>
  <c r="Q37" i="1"/>
  <c r="O37" i="1"/>
  <c r="M37" i="1"/>
  <c r="K37" i="1"/>
  <c r="I37" i="1"/>
  <c r="G37" i="1"/>
  <c r="E37" i="1"/>
  <c r="C37" i="1"/>
  <c r="S36" i="1"/>
  <c r="Q36" i="1"/>
  <c r="O36" i="1"/>
  <c r="M36" i="1"/>
  <c r="K36" i="1"/>
  <c r="I36" i="1"/>
  <c r="G36" i="1"/>
  <c r="E36" i="1"/>
  <c r="C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19" i="1"/>
  <c r="Q19" i="1"/>
  <c r="O19" i="1"/>
  <c r="M19" i="1"/>
  <c r="K19" i="1"/>
  <c r="I19" i="1"/>
  <c r="G19" i="1"/>
  <c r="E19" i="1"/>
  <c r="C19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  <c r="S7" i="1"/>
  <c r="Q7" i="1"/>
  <c r="O7" i="1"/>
  <c r="M7" i="1"/>
  <c r="K7" i="1"/>
  <c r="I7" i="1"/>
  <c r="G7" i="1"/>
  <c r="E7" i="1"/>
  <c r="C7" i="1"/>
  <c r="S6" i="1"/>
  <c r="Q6" i="1"/>
  <c r="O6" i="1"/>
  <c r="M6" i="1"/>
  <c r="K6" i="1"/>
  <c r="I6" i="1"/>
  <c r="G6" i="1"/>
  <c r="E6" i="1"/>
  <c r="C6" i="1"/>
  <c r="S5" i="1"/>
  <c r="Q5" i="1"/>
  <c r="O5" i="1"/>
  <c r="M5" i="1"/>
  <c r="K5" i="1"/>
  <c r="I5" i="1"/>
  <c r="G5" i="1"/>
  <c r="E5" i="1"/>
  <c r="C5" i="1"/>
  <c r="B40" i="6"/>
  <c r="B37" i="6"/>
  <c r="B36" i="6"/>
  <c r="B34" i="6"/>
  <c r="B23" i="6"/>
  <c r="B40" i="5"/>
  <c r="B37" i="5"/>
  <c r="B36" i="5"/>
  <c r="B34" i="5"/>
  <c r="B23" i="5"/>
  <c r="B40" i="4"/>
  <c r="B37" i="4"/>
  <c r="B36" i="4"/>
  <c r="B34" i="4"/>
  <c r="B23" i="4"/>
  <c r="W5" i="11" l="1"/>
  <c r="X6" i="11"/>
  <c r="W7" i="11"/>
  <c r="X8" i="11"/>
  <c r="W9" i="11"/>
  <c r="X10" i="11"/>
  <c r="W11" i="11"/>
  <c r="X12" i="11"/>
  <c r="W13" i="11"/>
  <c r="T14" i="11"/>
  <c r="V14" i="11"/>
  <c r="U15" i="11"/>
  <c r="X5" i="11"/>
  <c r="X15" i="11" s="1"/>
  <c r="F15" i="11"/>
  <c r="B50" i="6"/>
  <c r="E50" i="6"/>
  <c r="B58" i="6"/>
  <c r="E58" i="6"/>
  <c r="B49" i="6"/>
  <c r="W5" i="6"/>
  <c r="X6" i="6"/>
  <c r="W7" i="6"/>
  <c r="X8" i="6"/>
  <c r="W9" i="6"/>
  <c r="X10" i="6"/>
  <c r="W11" i="6"/>
  <c r="X12" i="6"/>
  <c r="W13" i="6"/>
  <c r="T14" i="6"/>
  <c r="V14" i="6"/>
  <c r="U15" i="6"/>
  <c r="X5" i="6"/>
  <c r="X15" i="6" s="1"/>
  <c r="W5" i="5"/>
  <c r="X6" i="5"/>
  <c r="W7" i="5"/>
  <c r="X8" i="5"/>
  <c r="W9" i="5"/>
  <c r="X10" i="5"/>
  <c r="W11" i="5"/>
  <c r="X12" i="5"/>
  <c r="W13" i="5"/>
  <c r="T14" i="5"/>
  <c r="V14" i="5"/>
  <c r="U15" i="5"/>
  <c r="X5" i="5"/>
  <c r="X15" i="5" s="1"/>
  <c r="E58" i="5"/>
  <c r="B50" i="5"/>
  <c r="E50" i="5"/>
  <c r="C20" i="2"/>
  <c r="C21" i="2" s="1"/>
  <c r="G20" i="2"/>
  <c r="G21" i="2" s="1"/>
  <c r="K20" i="2"/>
  <c r="K21" i="2" s="1"/>
  <c r="O20" i="2"/>
  <c r="O21" i="2" s="1"/>
  <c r="S20" i="2"/>
  <c r="S21" i="2" s="1"/>
  <c r="G44" i="2"/>
  <c r="G45" i="2" s="1"/>
  <c r="K44" i="2"/>
  <c r="K45" i="2" s="1"/>
  <c r="O44" i="2"/>
  <c r="O45" i="2" s="1"/>
  <c r="S44" i="2"/>
  <c r="S45" i="2" s="1"/>
  <c r="N6" i="11"/>
  <c r="M8" i="11"/>
  <c r="L13" i="11"/>
  <c r="L14" i="11" s="1"/>
  <c r="N16" i="11"/>
  <c r="O16" i="11" s="1"/>
  <c r="F11" i="11"/>
  <c r="G11" i="11" s="1"/>
  <c r="D18" i="11"/>
  <c r="D19" i="11" s="1"/>
  <c r="N17" i="11"/>
  <c r="O17" i="11" s="1"/>
  <c r="B38" i="4"/>
  <c r="B39" i="4" s="1"/>
  <c r="F6" i="11"/>
  <c r="G6" i="11" s="1"/>
  <c r="F10" i="11"/>
  <c r="F13" i="11" s="1"/>
  <c r="F12" i="11"/>
  <c r="G12" i="11" s="1"/>
  <c r="F16" i="11"/>
  <c r="G16" i="11" s="1"/>
  <c r="F8" i="11"/>
  <c r="F9" i="11" s="1"/>
  <c r="G5" i="11"/>
  <c r="G15" i="11"/>
  <c r="N11" i="11"/>
  <c r="O11" i="11" s="1"/>
  <c r="C18" i="11"/>
  <c r="C19" i="11" s="1"/>
  <c r="E13" i="11"/>
  <c r="E14" i="11" s="1"/>
  <c r="D13" i="11"/>
  <c r="D14" i="11" s="1"/>
  <c r="C13" i="11"/>
  <c r="C14" i="11" s="1"/>
  <c r="E8" i="11"/>
  <c r="E9" i="11" s="1"/>
  <c r="D8" i="11"/>
  <c r="D9" i="11" s="1"/>
  <c r="C8" i="11"/>
  <c r="C9" i="11" s="1"/>
  <c r="L20" i="11"/>
  <c r="L9" i="11"/>
  <c r="L21" i="11" s="1"/>
  <c r="M20" i="11"/>
  <c r="M9" i="11"/>
  <c r="M21" i="11" s="1"/>
  <c r="P13" i="11"/>
  <c r="O6" i="11"/>
  <c r="O7" i="11"/>
  <c r="P17" i="11"/>
  <c r="N13" i="11"/>
  <c r="O10" i="11"/>
  <c r="N5" i="11"/>
  <c r="K13" i="11"/>
  <c r="K14" i="11" s="1"/>
  <c r="N15" i="11"/>
  <c r="B38" i="11"/>
  <c r="B39" i="11" s="1"/>
  <c r="K8" i="11"/>
  <c r="B38" i="6"/>
  <c r="B39" i="6" s="1"/>
  <c r="B38" i="5"/>
  <c r="B39" i="5" s="1"/>
  <c r="R64" i="3"/>
  <c r="P64" i="3"/>
  <c r="N64" i="3"/>
  <c r="L64" i="3"/>
  <c r="J64" i="3"/>
  <c r="H64" i="3"/>
  <c r="C17" i="6"/>
  <c r="C12" i="6"/>
  <c r="B64" i="3"/>
  <c r="S64" i="3"/>
  <c r="Q64" i="3"/>
  <c r="O64" i="3"/>
  <c r="M64" i="3"/>
  <c r="K64" i="3"/>
  <c r="I64" i="3"/>
  <c r="K17" i="6"/>
  <c r="K12" i="6"/>
  <c r="R42" i="3"/>
  <c r="P42" i="3"/>
  <c r="N42" i="3"/>
  <c r="L42" i="3"/>
  <c r="J42" i="3"/>
  <c r="H42" i="3"/>
  <c r="F42" i="3"/>
  <c r="D42" i="3"/>
  <c r="B42" i="3"/>
  <c r="Q42" i="3"/>
  <c r="M42" i="3"/>
  <c r="I42" i="3"/>
  <c r="E42" i="3"/>
  <c r="R20" i="3"/>
  <c r="P20" i="3"/>
  <c r="N20" i="3"/>
  <c r="L20" i="3"/>
  <c r="J20" i="3"/>
  <c r="H20" i="3"/>
  <c r="F20" i="3"/>
  <c r="D20" i="3"/>
  <c r="C7" i="4"/>
  <c r="Q20" i="3"/>
  <c r="M20" i="3"/>
  <c r="I20" i="3"/>
  <c r="E20" i="3"/>
  <c r="C66" i="2"/>
  <c r="M11" i="5"/>
  <c r="L16" i="5"/>
  <c r="L6" i="5"/>
  <c r="K11" i="5"/>
  <c r="R66" i="2"/>
  <c r="P66" i="2"/>
  <c r="N66" i="2"/>
  <c r="L66" i="2"/>
  <c r="J66" i="2"/>
  <c r="H66" i="2"/>
  <c r="F66" i="2"/>
  <c r="D66" i="2"/>
  <c r="C6" i="6"/>
  <c r="S64" i="1"/>
  <c r="S65" i="1" s="1"/>
  <c r="M15" i="6" s="1"/>
  <c r="Q64" i="1"/>
  <c r="Q65" i="1" s="1"/>
  <c r="M10" i="6" s="1"/>
  <c r="O64" i="1"/>
  <c r="O65" i="1" s="1"/>
  <c r="M5" i="6" s="1"/>
  <c r="M64" i="1"/>
  <c r="M65" i="1" s="1"/>
  <c r="L15" i="6" s="1"/>
  <c r="K64" i="1"/>
  <c r="K65" i="1" s="1"/>
  <c r="L10" i="6" s="1"/>
  <c r="I64" i="1"/>
  <c r="I65" i="1" s="1"/>
  <c r="L5" i="6" s="1"/>
  <c r="G64" i="1"/>
  <c r="G65" i="1" s="1"/>
  <c r="K15" i="6" s="1"/>
  <c r="E64" i="1"/>
  <c r="E65" i="1" s="1"/>
  <c r="K10" i="6" s="1"/>
  <c r="C64" i="1"/>
  <c r="C65" i="1" s="1"/>
  <c r="K5" i="6" s="1"/>
  <c r="S42" i="1"/>
  <c r="S43" i="1" s="1"/>
  <c r="M15" i="5" s="1"/>
  <c r="Q42" i="1"/>
  <c r="Q43" i="1" s="1"/>
  <c r="M10" i="5" s="1"/>
  <c r="O42" i="1"/>
  <c r="O43" i="1" s="1"/>
  <c r="M5" i="5" s="1"/>
  <c r="M42" i="1"/>
  <c r="M43" i="1" s="1"/>
  <c r="L15" i="5" s="1"/>
  <c r="K42" i="1"/>
  <c r="K43" i="1" s="1"/>
  <c r="L10" i="5" s="1"/>
  <c r="I42" i="1"/>
  <c r="I43" i="1" s="1"/>
  <c r="L5" i="5" s="1"/>
  <c r="G42" i="1"/>
  <c r="G43" i="1" s="1"/>
  <c r="K15" i="5" s="1"/>
  <c r="E42" i="1"/>
  <c r="E43" i="1" s="1"/>
  <c r="K10" i="5" s="1"/>
  <c r="C42" i="1"/>
  <c r="C43" i="1" s="1"/>
  <c r="K5" i="5" s="1"/>
  <c r="S20" i="1"/>
  <c r="S21" i="1" s="1"/>
  <c r="M15" i="4" s="1"/>
  <c r="T13" i="4" s="1"/>
  <c r="Q20" i="1"/>
  <c r="Q21" i="1" s="1"/>
  <c r="M10" i="4" s="1"/>
  <c r="T12" i="4" s="1"/>
  <c r="O20" i="1"/>
  <c r="O21" i="1" s="1"/>
  <c r="M5" i="4" s="1"/>
  <c r="T11" i="4" s="1"/>
  <c r="M20" i="1"/>
  <c r="M21" i="1" s="1"/>
  <c r="L15" i="4" s="1"/>
  <c r="T10" i="4" s="1"/>
  <c r="K20" i="1"/>
  <c r="K21" i="1" s="1"/>
  <c r="L10" i="4" s="1"/>
  <c r="T9" i="4" s="1"/>
  <c r="I20" i="1"/>
  <c r="I21" i="1" s="1"/>
  <c r="L5" i="4" s="1"/>
  <c r="T8" i="4" s="1"/>
  <c r="G20" i="1"/>
  <c r="G21" i="1" s="1"/>
  <c r="K15" i="4" s="1"/>
  <c r="T7" i="4" s="1"/>
  <c r="E20" i="1"/>
  <c r="E21" i="1" s="1"/>
  <c r="K10" i="4" s="1"/>
  <c r="T6" i="4" s="1"/>
  <c r="C20" i="1"/>
  <c r="C21" i="1" s="1"/>
  <c r="K5" i="4" s="1"/>
  <c r="T5" i="4" s="1"/>
  <c r="E16" i="5"/>
  <c r="E11" i="5"/>
  <c r="E6" i="5"/>
  <c r="D16" i="5"/>
  <c r="D11" i="5"/>
  <c r="D6" i="5"/>
  <c r="C16" i="5"/>
  <c r="C11" i="5"/>
  <c r="C6" i="5"/>
  <c r="W14" i="11" l="1"/>
  <c r="X14" i="11"/>
  <c r="W15" i="11"/>
  <c r="D21" i="11"/>
  <c r="F18" i="11"/>
  <c r="G18" i="11" s="1"/>
  <c r="G19" i="11" s="1"/>
  <c r="G10" i="11"/>
  <c r="W14" i="6"/>
  <c r="X14" i="6"/>
  <c r="W15" i="6"/>
  <c r="W14" i="5"/>
  <c r="X14" i="5"/>
  <c r="W15" i="5"/>
  <c r="G13" i="11"/>
  <c r="G14" i="11" s="1"/>
  <c r="F14" i="11"/>
  <c r="D67" i="2"/>
  <c r="C11" i="6" s="1"/>
  <c r="D6" i="6"/>
  <c r="H67" i="2"/>
  <c r="L67" i="2"/>
  <c r="D16" i="6" s="1"/>
  <c r="P67" i="2"/>
  <c r="E11" i="6" s="1"/>
  <c r="K6" i="6"/>
  <c r="C67" i="2"/>
  <c r="L7" i="4"/>
  <c r="V8" i="4" s="1"/>
  <c r="I21" i="3"/>
  <c r="M12" i="4"/>
  <c r="V12" i="4" s="1"/>
  <c r="Q21" i="3"/>
  <c r="C12" i="4"/>
  <c r="D21" i="3"/>
  <c r="D7" i="4"/>
  <c r="H21" i="3"/>
  <c r="D17" i="4"/>
  <c r="L21" i="3"/>
  <c r="E12" i="4"/>
  <c r="P21" i="3"/>
  <c r="K12" i="5"/>
  <c r="E43" i="3"/>
  <c r="L17" i="5"/>
  <c r="L18" i="5" s="1"/>
  <c r="L19" i="5" s="1"/>
  <c r="M43" i="3"/>
  <c r="B43" i="3"/>
  <c r="C7" i="5" s="1"/>
  <c r="F43" i="3"/>
  <c r="C17" i="5" s="1"/>
  <c r="J43" i="3"/>
  <c r="D12" i="5" s="1"/>
  <c r="N43" i="3"/>
  <c r="E7" i="5" s="1"/>
  <c r="R43" i="3"/>
  <c r="E17" i="5" s="1"/>
  <c r="K65" i="3"/>
  <c r="L12" i="6" s="1"/>
  <c r="O65" i="3"/>
  <c r="M7" i="6" s="1"/>
  <c r="S65" i="3"/>
  <c r="M17" i="6" s="1"/>
  <c r="H65" i="3"/>
  <c r="D7" i="6" s="1"/>
  <c r="L65" i="3"/>
  <c r="D17" i="6" s="1"/>
  <c r="P65" i="3"/>
  <c r="E12" i="6" s="1"/>
  <c r="F20" i="11"/>
  <c r="F67" i="2"/>
  <c r="C16" i="6" s="1"/>
  <c r="J67" i="2"/>
  <c r="D11" i="6" s="1"/>
  <c r="N67" i="2"/>
  <c r="E6" i="6" s="1"/>
  <c r="F6" i="6" s="1"/>
  <c r="G6" i="6" s="1"/>
  <c r="R67" i="2"/>
  <c r="E16" i="6" s="1"/>
  <c r="K12" i="4"/>
  <c r="V6" i="4" s="1"/>
  <c r="E21" i="3"/>
  <c r="L17" i="4"/>
  <c r="V10" i="4" s="1"/>
  <c r="M21" i="3"/>
  <c r="C17" i="4"/>
  <c r="F21" i="3"/>
  <c r="D12" i="4"/>
  <c r="J21" i="3"/>
  <c r="E7" i="4"/>
  <c r="N21" i="3"/>
  <c r="E17" i="4"/>
  <c r="R21" i="3"/>
  <c r="L7" i="5"/>
  <c r="I43" i="3"/>
  <c r="Q43" i="3"/>
  <c r="M12" i="5" s="1"/>
  <c r="M13" i="5" s="1"/>
  <c r="M14" i="5" s="1"/>
  <c r="D43" i="3"/>
  <c r="C12" i="5" s="1"/>
  <c r="H43" i="3"/>
  <c r="D7" i="5" s="1"/>
  <c r="L43" i="3"/>
  <c r="D17" i="5" s="1"/>
  <c r="P43" i="3"/>
  <c r="E12" i="5" s="1"/>
  <c r="I65" i="3"/>
  <c r="L7" i="6" s="1"/>
  <c r="M65" i="3"/>
  <c r="L17" i="6" s="1"/>
  <c r="N17" i="6" s="1"/>
  <c r="O17" i="6" s="1"/>
  <c r="Q65" i="3"/>
  <c r="M12" i="6" s="1"/>
  <c r="B65" i="3"/>
  <c r="C7" i="6" s="1"/>
  <c r="J65" i="3"/>
  <c r="D12" i="6" s="1"/>
  <c r="F12" i="6" s="1"/>
  <c r="G12" i="6" s="1"/>
  <c r="N65" i="3"/>
  <c r="E7" i="6" s="1"/>
  <c r="R65" i="3"/>
  <c r="E17" i="6" s="1"/>
  <c r="T15" i="4"/>
  <c r="T14" i="4"/>
  <c r="E20" i="11"/>
  <c r="G8" i="11"/>
  <c r="G9" i="11" s="1"/>
  <c r="G21" i="11" s="1"/>
  <c r="F6" i="5"/>
  <c r="G6" i="5" s="1"/>
  <c r="F16" i="5"/>
  <c r="G16" i="5" s="1"/>
  <c r="D20" i="11"/>
  <c r="G20" i="11"/>
  <c r="E21" i="11"/>
  <c r="K20" i="11"/>
  <c r="K9" i="11"/>
  <c r="K21" i="11" s="1"/>
  <c r="N18" i="11"/>
  <c r="O15" i="11"/>
  <c r="O5" i="11"/>
  <c r="P8" i="11"/>
  <c r="N8" i="11"/>
  <c r="C20" i="11"/>
  <c r="C21" i="11"/>
  <c r="N14" i="11"/>
  <c r="O13" i="11"/>
  <c r="O14" i="11" s="1"/>
  <c r="G42" i="3"/>
  <c r="K42" i="3"/>
  <c r="O42" i="3"/>
  <c r="G20" i="3"/>
  <c r="K20" i="3"/>
  <c r="O20" i="3"/>
  <c r="S20" i="3"/>
  <c r="S42" i="3"/>
  <c r="G66" i="2"/>
  <c r="K66" i="2"/>
  <c r="O66" i="2"/>
  <c r="S66" i="2"/>
  <c r="K6" i="5"/>
  <c r="K16" i="5"/>
  <c r="L11" i="5"/>
  <c r="N11" i="5" s="1"/>
  <c r="M6" i="5"/>
  <c r="M16" i="5"/>
  <c r="E66" i="2"/>
  <c r="I66" i="2"/>
  <c r="M66" i="2"/>
  <c r="Q66" i="2"/>
  <c r="F7" i="4"/>
  <c r="G7" i="4" s="1"/>
  <c r="F12" i="4"/>
  <c r="G12" i="4" s="1"/>
  <c r="F17" i="4"/>
  <c r="G17" i="4" s="1"/>
  <c r="L8" i="5"/>
  <c r="L9" i="5" s="1"/>
  <c r="F11" i="5"/>
  <c r="G11" i="5" s="1"/>
  <c r="N5" i="6"/>
  <c r="O5" i="6" s="1"/>
  <c r="N15" i="6"/>
  <c r="N10" i="6"/>
  <c r="O10" i="6" s="1"/>
  <c r="K13" i="5"/>
  <c r="K14" i="5" s="1"/>
  <c r="N10" i="5"/>
  <c r="O10" i="5" s="1"/>
  <c r="N5" i="5"/>
  <c r="O5" i="5" s="1"/>
  <c r="N15" i="5"/>
  <c r="O15" i="5" s="1"/>
  <c r="N10" i="4"/>
  <c r="O10" i="4" s="1"/>
  <c r="N5" i="4"/>
  <c r="O5" i="4" s="1"/>
  <c r="N15" i="4"/>
  <c r="O15" i="4" s="1"/>
  <c r="C20" i="3"/>
  <c r="C42" i="3"/>
  <c r="K7" i="6"/>
  <c r="R64" i="1"/>
  <c r="R65" i="1" s="1"/>
  <c r="E15" i="6" s="1"/>
  <c r="P64" i="1"/>
  <c r="P65" i="1" s="1"/>
  <c r="E10" i="6" s="1"/>
  <c r="N64" i="1"/>
  <c r="N65" i="1" s="1"/>
  <c r="E5" i="6" s="1"/>
  <c r="L64" i="1"/>
  <c r="L65" i="1" s="1"/>
  <c r="D15" i="6" s="1"/>
  <c r="J64" i="1"/>
  <c r="J65" i="1" s="1"/>
  <c r="D10" i="6" s="1"/>
  <c r="H64" i="1"/>
  <c r="H65" i="1" s="1"/>
  <c r="D5" i="6" s="1"/>
  <c r="F64" i="1"/>
  <c r="F65" i="1" s="1"/>
  <c r="C15" i="6" s="1"/>
  <c r="D64" i="1"/>
  <c r="D65" i="1" s="1"/>
  <c r="C10" i="6" s="1"/>
  <c r="B64" i="1"/>
  <c r="B65" i="1" s="1"/>
  <c r="C5" i="6" s="1"/>
  <c r="R42" i="1"/>
  <c r="R43" i="1" s="1"/>
  <c r="E15" i="5" s="1"/>
  <c r="P42" i="1"/>
  <c r="P43" i="1" s="1"/>
  <c r="E10" i="5" s="1"/>
  <c r="N42" i="1"/>
  <c r="N43" i="1" s="1"/>
  <c r="E5" i="5" s="1"/>
  <c r="L42" i="1"/>
  <c r="L43" i="1" s="1"/>
  <c r="D15" i="5" s="1"/>
  <c r="J42" i="1"/>
  <c r="J43" i="1" s="1"/>
  <c r="D10" i="5" s="1"/>
  <c r="H42" i="1"/>
  <c r="H43" i="1" s="1"/>
  <c r="D5" i="5" s="1"/>
  <c r="F42" i="1"/>
  <c r="F43" i="1" s="1"/>
  <c r="C15" i="5" s="1"/>
  <c r="D42" i="1"/>
  <c r="D43" i="1" s="1"/>
  <c r="C10" i="5" s="1"/>
  <c r="B42" i="1"/>
  <c r="B43" i="1" s="1"/>
  <c r="C5" i="5" s="1"/>
  <c r="R20" i="1"/>
  <c r="R21" i="1" s="1"/>
  <c r="E15" i="4" s="1"/>
  <c r="P20" i="1"/>
  <c r="P21" i="1" s="1"/>
  <c r="E10" i="4" s="1"/>
  <c r="N20" i="1"/>
  <c r="N21" i="1" s="1"/>
  <c r="E5" i="4" s="1"/>
  <c r="L20" i="1"/>
  <c r="L21" i="1" s="1"/>
  <c r="D15" i="4" s="1"/>
  <c r="J20" i="1"/>
  <c r="J21" i="1" s="1"/>
  <c r="D10" i="4" s="1"/>
  <c r="H20" i="1"/>
  <c r="H21" i="1" s="1"/>
  <c r="D5" i="4" s="1"/>
  <c r="F20" i="1"/>
  <c r="F21" i="1" s="1"/>
  <c r="C15" i="4" s="1"/>
  <c r="D20" i="1"/>
  <c r="D21" i="1" s="1"/>
  <c r="C10" i="4" s="1"/>
  <c r="B20" i="1"/>
  <c r="B21" i="1" s="1"/>
  <c r="C5" i="4" s="1"/>
  <c r="F19" i="11" l="1"/>
  <c r="F21" i="11" s="1"/>
  <c r="F16" i="6"/>
  <c r="G16" i="6" s="1"/>
  <c r="F11" i="6"/>
  <c r="G11" i="6" s="1"/>
  <c r="F12" i="5"/>
  <c r="G12" i="5" s="1"/>
  <c r="F17" i="6"/>
  <c r="G17" i="6" s="1"/>
  <c r="N12" i="6"/>
  <c r="O12" i="6" s="1"/>
  <c r="F17" i="5"/>
  <c r="G17" i="5" s="1"/>
  <c r="F7" i="6"/>
  <c r="G7" i="6" s="1"/>
  <c r="F7" i="5"/>
  <c r="G7" i="5" s="1"/>
  <c r="K7" i="5"/>
  <c r="C43" i="3"/>
  <c r="Q67" i="2"/>
  <c r="M11" i="6" s="1"/>
  <c r="M13" i="6" s="1"/>
  <c r="M14" i="6" s="1"/>
  <c r="L6" i="6"/>
  <c r="I67" i="2"/>
  <c r="O67" i="2"/>
  <c r="M6" i="6" s="1"/>
  <c r="M8" i="6" s="1"/>
  <c r="G67" i="2"/>
  <c r="K16" i="6" s="1"/>
  <c r="M17" i="4"/>
  <c r="V13" i="4" s="1"/>
  <c r="S21" i="3"/>
  <c r="L12" i="4"/>
  <c r="K21" i="3"/>
  <c r="M7" i="5"/>
  <c r="M8" i="5" s="1"/>
  <c r="M9" i="5" s="1"/>
  <c r="O43" i="3"/>
  <c r="K17" i="5"/>
  <c r="K18" i="5" s="1"/>
  <c r="K19" i="5" s="1"/>
  <c r="G43" i="3"/>
  <c r="N7" i="6"/>
  <c r="P17" i="6" s="1"/>
  <c r="C21" i="3"/>
  <c r="K7" i="4" s="1"/>
  <c r="M67" i="2"/>
  <c r="L16" i="6" s="1"/>
  <c r="L18" i="6" s="1"/>
  <c r="L19" i="6" s="1"/>
  <c r="E67" i="2"/>
  <c r="K11" i="6" s="1"/>
  <c r="S67" i="2"/>
  <c r="M16" i="6" s="1"/>
  <c r="M18" i="6" s="1"/>
  <c r="M19" i="6" s="1"/>
  <c r="K67" i="2"/>
  <c r="L11" i="6" s="1"/>
  <c r="L13" i="6" s="1"/>
  <c r="L14" i="6" s="1"/>
  <c r="S43" i="3"/>
  <c r="M17" i="5" s="1"/>
  <c r="O21" i="3"/>
  <c r="M7" i="4" s="1"/>
  <c r="V11" i="4" s="1"/>
  <c r="G21" i="3"/>
  <c r="K17" i="4" s="1"/>
  <c r="K43" i="3"/>
  <c r="L12" i="5" s="1"/>
  <c r="N12" i="4"/>
  <c r="O12" i="4" s="1"/>
  <c r="V9" i="4"/>
  <c r="N16" i="5"/>
  <c r="O16" i="5" s="1"/>
  <c r="N6" i="5"/>
  <c r="O6" i="5" s="1"/>
  <c r="N20" i="11"/>
  <c r="B24" i="11" s="1"/>
  <c r="B27" i="11" s="1"/>
  <c r="C36" i="11" s="1"/>
  <c r="D36" i="11" s="1"/>
  <c r="N9" i="11"/>
  <c r="O8" i="11"/>
  <c r="N19" i="11"/>
  <c r="O18" i="11"/>
  <c r="O19" i="11" s="1"/>
  <c r="O11" i="5"/>
  <c r="O7" i="6"/>
  <c r="K8" i="6"/>
  <c r="K8" i="5"/>
  <c r="C8" i="6"/>
  <c r="F5" i="6"/>
  <c r="C18" i="6"/>
  <c r="C19" i="6" s="1"/>
  <c r="F15" i="6"/>
  <c r="D13" i="6"/>
  <c r="D14" i="6" s="1"/>
  <c r="E8" i="6"/>
  <c r="E18" i="6"/>
  <c r="E19" i="6" s="1"/>
  <c r="C13" i="6"/>
  <c r="C14" i="6" s="1"/>
  <c r="F10" i="6"/>
  <c r="D8" i="6"/>
  <c r="D18" i="6"/>
  <c r="D19" i="6" s="1"/>
  <c r="E13" i="6"/>
  <c r="E14" i="6" s="1"/>
  <c r="O15" i="6"/>
  <c r="P8" i="6"/>
  <c r="C18" i="5"/>
  <c r="C19" i="5" s="1"/>
  <c r="F15" i="5"/>
  <c r="C13" i="5"/>
  <c r="C14" i="5" s="1"/>
  <c r="F10" i="5"/>
  <c r="D8" i="5"/>
  <c r="D18" i="5"/>
  <c r="D19" i="5" s="1"/>
  <c r="E13" i="5"/>
  <c r="E14" i="5" s="1"/>
  <c r="C8" i="5"/>
  <c r="F5" i="5"/>
  <c r="D13" i="5"/>
  <c r="D14" i="5" s="1"/>
  <c r="E8" i="5"/>
  <c r="E18" i="5"/>
  <c r="E19" i="5" s="1"/>
  <c r="P8" i="5"/>
  <c r="F10" i="4"/>
  <c r="F5" i="4"/>
  <c r="F15" i="4"/>
  <c r="P8" i="4"/>
  <c r="N12" i="5" l="1"/>
  <c r="L13" i="5"/>
  <c r="L14" i="5" s="1"/>
  <c r="L21" i="5" s="1"/>
  <c r="K13" i="6"/>
  <c r="K14" i="6" s="1"/>
  <c r="N11" i="6"/>
  <c r="O11" i="6" s="1"/>
  <c r="V5" i="4"/>
  <c r="N7" i="4"/>
  <c r="O7" i="4" s="1"/>
  <c r="V7" i="4"/>
  <c r="N17" i="4"/>
  <c r="O17" i="4" s="1"/>
  <c r="M18" i="5"/>
  <c r="M19" i="5" s="1"/>
  <c r="M21" i="5" s="1"/>
  <c r="N17" i="5"/>
  <c r="V14" i="4"/>
  <c r="N16" i="6"/>
  <c r="K18" i="6"/>
  <c r="K19" i="6" s="1"/>
  <c r="M9" i="6"/>
  <c r="M21" i="6" s="1"/>
  <c r="M20" i="6"/>
  <c r="N6" i="6"/>
  <c r="L8" i="6"/>
  <c r="N7" i="5"/>
  <c r="V15" i="4"/>
  <c r="B28" i="11"/>
  <c r="C37" i="11" s="1"/>
  <c r="D37" i="11" s="1"/>
  <c r="P13" i="5"/>
  <c r="N21" i="11"/>
  <c r="O20" i="11"/>
  <c r="O9" i="11"/>
  <c r="O21" i="11" s="1"/>
  <c r="B25" i="11"/>
  <c r="B29" i="11"/>
  <c r="C38" i="11" s="1"/>
  <c r="D38" i="11" s="1"/>
  <c r="B26" i="11"/>
  <c r="C34" i="11" s="1"/>
  <c r="D34" i="11" s="1"/>
  <c r="P17" i="4"/>
  <c r="N13" i="6"/>
  <c r="K9" i="6"/>
  <c r="K20" i="6"/>
  <c r="K9" i="5"/>
  <c r="K20" i="5"/>
  <c r="D9" i="6"/>
  <c r="D20" i="6"/>
  <c r="G10" i="6"/>
  <c r="F13" i="6"/>
  <c r="G5" i="6"/>
  <c r="F8" i="6"/>
  <c r="E9" i="6"/>
  <c r="E20" i="6"/>
  <c r="G15" i="6"/>
  <c r="F18" i="6"/>
  <c r="C9" i="6"/>
  <c r="C20" i="6"/>
  <c r="E9" i="5"/>
  <c r="E20" i="5"/>
  <c r="F8" i="5"/>
  <c r="G5" i="5"/>
  <c r="F18" i="5"/>
  <c r="G15" i="5"/>
  <c r="C9" i="5"/>
  <c r="C20" i="5"/>
  <c r="D9" i="5"/>
  <c r="D20" i="5"/>
  <c r="G10" i="5"/>
  <c r="F13" i="5"/>
  <c r="G15" i="4"/>
  <c r="G10" i="4"/>
  <c r="G5" i="4"/>
  <c r="P13" i="6" l="1"/>
  <c r="L20" i="5"/>
  <c r="M20" i="5"/>
  <c r="O7" i="5"/>
  <c r="N8" i="5"/>
  <c r="P17" i="5"/>
  <c r="O6" i="6"/>
  <c r="N8" i="6"/>
  <c r="O16" i="6"/>
  <c r="N18" i="6"/>
  <c r="O17" i="5"/>
  <c r="N18" i="5"/>
  <c r="L9" i="6"/>
  <c r="L21" i="6" s="1"/>
  <c r="L20" i="6"/>
  <c r="O12" i="5"/>
  <c r="N13" i="5"/>
  <c r="C40" i="11"/>
  <c r="B30" i="11"/>
  <c r="C39" i="11" s="1"/>
  <c r="D39" i="11" s="1"/>
  <c r="N14" i="6"/>
  <c r="N20" i="6"/>
  <c r="B24" i="6" s="1"/>
  <c r="O13" i="6"/>
  <c r="K21" i="6"/>
  <c r="K21" i="5"/>
  <c r="C21" i="6"/>
  <c r="E21" i="6"/>
  <c r="D21" i="6"/>
  <c r="F19" i="6"/>
  <c r="G18" i="6"/>
  <c r="G19" i="6" s="1"/>
  <c r="G8" i="6"/>
  <c r="F9" i="6"/>
  <c r="F20" i="6"/>
  <c r="F14" i="6"/>
  <c r="G13" i="6"/>
  <c r="G14" i="6" s="1"/>
  <c r="G13" i="5"/>
  <c r="G14" i="5" s="1"/>
  <c r="F14" i="5"/>
  <c r="G8" i="5"/>
  <c r="F9" i="5"/>
  <c r="F20" i="5"/>
  <c r="E21" i="5"/>
  <c r="D21" i="5"/>
  <c r="C21" i="5"/>
  <c r="F19" i="5"/>
  <c r="G18" i="5"/>
  <c r="G19" i="5" s="1"/>
  <c r="O13" i="5" l="1"/>
  <c r="O14" i="5" s="1"/>
  <c r="N14" i="5"/>
  <c r="O18" i="5"/>
  <c r="O19" i="5" s="1"/>
  <c r="N19" i="5"/>
  <c r="N19" i="6"/>
  <c r="O18" i="6"/>
  <c r="O19" i="6" s="1"/>
  <c r="O8" i="6"/>
  <c r="O9" i="6" s="1"/>
  <c r="N9" i="6"/>
  <c r="N21" i="6"/>
  <c r="N9" i="5"/>
  <c r="O8" i="5"/>
  <c r="N20" i="5"/>
  <c r="B24" i="5" s="1"/>
  <c r="E37" i="11"/>
  <c r="E36" i="11"/>
  <c r="E38" i="11"/>
  <c r="O14" i="6"/>
  <c r="O20" i="6"/>
  <c r="B27" i="6"/>
  <c r="B28" i="6"/>
  <c r="C37" i="6" s="1"/>
  <c r="D37" i="6" s="1"/>
  <c r="B26" i="6"/>
  <c r="C34" i="6" s="1"/>
  <c r="D34" i="6" s="1"/>
  <c r="B25" i="6"/>
  <c r="C40" i="6" s="1"/>
  <c r="F21" i="6"/>
  <c r="G20" i="6"/>
  <c r="G9" i="6"/>
  <c r="G21" i="6" s="1"/>
  <c r="F21" i="5"/>
  <c r="G20" i="5"/>
  <c r="G9" i="5"/>
  <c r="G21" i="5" s="1"/>
  <c r="O21" i="6" l="1"/>
  <c r="B27" i="5"/>
  <c r="C36" i="5" s="1"/>
  <c r="D36" i="5" s="1"/>
  <c r="B28" i="5"/>
  <c r="C37" i="5" s="1"/>
  <c r="D37" i="5" s="1"/>
  <c r="B25" i="5"/>
  <c r="B26" i="5"/>
  <c r="C34" i="5" s="1"/>
  <c r="D34" i="5" s="1"/>
  <c r="N21" i="5"/>
  <c r="O20" i="5"/>
  <c r="O9" i="5"/>
  <c r="O21" i="5" s="1"/>
  <c r="C36" i="6"/>
  <c r="D36" i="6" s="1"/>
  <c r="B29" i="6"/>
  <c r="C38" i="6" s="1"/>
  <c r="D38" i="6" s="1"/>
  <c r="B29" i="5" l="1"/>
  <c r="C38" i="5" s="1"/>
  <c r="D38" i="5" s="1"/>
  <c r="C40" i="5"/>
  <c r="B30" i="6"/>
  <c r="C39" i="6" s="1"/>
  <c r="D39" i="6" s="1"/>
  <c r="E38" i="6" s="1"/>
  <c r="B30" i="5" l="1"/>
  <c r="C39" i="5" s="1"/>
  <c r="D39" i="5" s="1"/>
  <c r="E38" i="5" s="1"/>
  <c r="E36" i="6"/>
  <c r="E37" i="6"/>
  <c r="E37" i="5" l="1"/>
  <c r="E36" i="5"/>
  <c r="C6" i="4"/>
  <c r="C8" i="4" l="1"/>
  <c r="C9" i="4" l="1"/>
  <c r="E6" i="4"/>
  <c r="E8" i="4" s="1"/>
  <c r="L6" i="4"/>
  <c r="M6" i="4"/>
  <c r="K11" i="4"/>
  <c r="L16" i="4"/>
  <c r="C16" i="4"/>
  <c r="D11" i="4"/>
  <c r="D13" i="4" s="1"/>
  <c r="D14" i="4" s="1"/>
  <c r="D6" i="4"/>
  <c r="D8" i="4" s="1"/>
  <c r="L11" i="4"/>
  <c r="C11" i="4"/>
  <c r="E16" i="4"/>
  <c r="E18" i="4" s="1"/>
  <c r="E19" i="4" s="1"/>
  <c r="E11" i="4"/>
  <c r="E13" i="4" s="1"/>
  <c r="E14" i="4" s="1"/>
  <c r="D16" i="4"/>
  <c r="D18" i="4" s="1"/>
  <c r="D19" i="4" s="1"/>
  <c r="M11" i="4"/>
  <c r="M16" i="4"/>
  <c r="K6" i="4"/>
  <c r="U5" i="4" s="1"/>
  <c r="K16" i="4"/>
  <c r="W5" i="4" l="1"/>
  <c r="X5" i="4"/>
  <c r="K18" i="4"/>
  <c r="K19" i="4" s="1"/>
  <c r="L27" i="4" s="1"/>
  <c r="Q84" i="4" s="1"/>
  <c r="U7" i="4"/>
  <c r="M18" i="4"/>
  <c r="M19" i="4" s="1"/>
  <c r="L33" i="4" s="1"/>
  <c r="Q75" i="4" s="1"/>
  <c r="U13" i="4"/>
  <c r="M13" i="4"/>
  <c r="M14" i="4" s="1"/>
  <c r="L32" i="4" s="1"/>
  <c r="Q69" i="4" s="1"/>
  <c r="U12" i="4"/>
  <c r="K13" i="4"/>
  <c r="K14" i="4" s="1"/>
  <c r="L26" i="4" s="1"/>
  <c r="Q71" i="4" s="1"/>
  <c r="U6" i="4"/>
  <c r="L8" i="4"/>
  <c r="L9" i="4" s="1"/>
  <c r="U8" i="4"/>
  <c r="L13" i="4"/>
  <c r="L14" i="4" s="1"/>
  <c r="L29" i="4" s="1"/>
  <c r="Q70" i="4" s="1"/>
  <c r="R70" i="4" s="1"/>
  <c r="S70" i="4" s="1"/>
  <c r="U9" i="4"/>
  <c r="L18" i="4"/>
  <c r="L19" i="4" s="1"/>
  <c r="L30" i="4" s="1"/>
  <c r="Q77" i="4" s="1"/>
  <c r="U10" i="4"/>
  <c r="M8" i="4"/>
  <c r="M9" i="4" s="1"/>
  <c r="U11" i="4"/>
  <c r="Q42" i="4"/>
  <c r="D20" i="4"/>
  <c r="D9" i="4"/>
  <c r="D21" i="4" s="1"/>
  <c r="E20" i="4"/>
  <c r="E9" i="4"/>
  <c r="E21" i="4" s="1"/>
  <c r="N6" i="4"/>
  <c r="O6" i="4" s="1"/>
  <c r="K8" i="4"/>
  <c r="C13" i="4"/>
  <c r="F11" i="4"/>
  <c r="F16" i="4"/>
  <c r="C18" i="4"/>
  <c r="C19" i="4" s="1"/>
  <c r="F6" i="4"/>
  <c r="N11" i="4"/>
  <c r="N16" i="4"/>
  <c r="W11" i="4" l="1"/>
  <c r="X11" i="4"/>
  <c r="X10" i="4"/>
  <c r="W10" i="4"/>
  <c r="W9" i="4"/>
  <c r="X9" i="4"/>
  <c r="X8" i="4"/>
  <c r="W8" i="4"/>
  <c r="X6" i="4"/>
  <c r="W6" i="4"/>
  <c r="X12" i="4"/>
  <c r="W12" i="4"/>
  <c r="W13" i="4"/>
  <c r="X13" i="4"/>
  <c r="W7" i="4"/>
  <c r="X7" i="4"/>
  <c r="X15" i="4" s="1"/>
  <c r="U15" i="4"/>
  <c r="Q31" i="4"/>
  <c r="Q76" i="4"/>
  <c r="R76" i="4" s="1"/>
  <c r="S76" i="4" s="1"/>
  <c r="U14" i="4"/>
  <c r="Q54" i="4"/>
  <c r="Q28" i="4"/>
  <c r="Q90" i="4"/>
  <c r="P90" i="4"/>
  <c r="P87" i="4"/>
  <c r="Q87" i="4"/>
  <c r="P84" i="4"/>
  <c r="M20" i="4"/>
  <c r="Q49" i="4"/>
  <c r="Q43" i="4"/>
  <c r="Q55" i="4"/>
  <c r="R55" i="4" s="1"/>
  <c r="L20" i="4"/>
  <c r="Q48" i="4"/>
  <c r="R43" i="4"/>
  <c r="Q32" i="4"/>
  <c r="R32" i="4" s="1"/>
  <c r="Q33" i="4"/>
  <c r="Q35" i="4"/>
  <c r="X35" i="4" s="1"/>
  <c r="Q29" i="4"/>
  <c r="L21" i="4"/>
  <c r="L28" i="4"/>
  <c r="M21" i="4"/>
  <c r="L31" i="4"/>
  <c r="T33" i="4"/>
  <c r="R77" i="4"/>
  <c r="S77" i="4" s="1"/>
  <c r="X32" i="4"/>
  <c r="R31" i="4"/>
  <c r="T71" i="4"/>
  <c r="U71" i="4" s="1"/>
  <c r="R71" i="4"/>
  <c r="S71" i="4" s="1"/>
  <c r="O11" i="4"/>
  <c r="N13" i="4"/>
  <c r="G11" i="4"/>
  <c r="F13" i="4"/>
  <c r="K9" i="4"/>
  <c r="K20" i="4"/>
  <c r="O16" i="4"/>
  <c r="N18" i="4"/>
  <c r="F8" i="4"/>
  <c r="G6" i="4"/>
  <c r="G16" i="4"/>
  <c r="F18" i="4"/>
  <c r="C20" i="4"/>
  <c r="C14" i="4"/>
  <c r="C21" i="4" s="1"/>
  <c r="P13" i="4"/>
  <c r="N8" i="4"/>
  <c r="W15" i="4" l="1"/>
  <c r="X14" i="4"/>
  <c r="W14" i="4"/>
  <c r="R49" i="4"/>
  <c r="T77" i="4"/>
  <c r="U77" i="4" s="1"/>
  <c r="Z33" i="4"/>
  <c r="T35" i="4"/>
  <c r="R29" i="4"/>
  <c r="T32" i="4"/>
  <c r="X33" i="4"/>
  <c r="T31" i="4"/>
  <c r="R33" i="4"/>
  <c r="AB35" i="4"/>
  <c r="R35" i="4"/>
  <c r="Z35" i="4"/>
  <c r="E49" i="4"/>
  <c r="K21" i="4"/>
  <c r="E50" i="4" s="1"/>
  <c r="L25" i="4"/>
  <c r="Q63" i="4"/>
  <c r="Q56" i="4"/>
  <c r="Q30" i="4"/>
  <c r="O90" i="4"/>
  <c r="O87" i="4"/>
  <c r="Q50" i="4"/>
  <c r="Q34" i="4"/>
  <c r="Q64" i="4"/>
  <c r="F50" i="4"/>
  <c r="G18" i="4"/>
  <c r="G19" i="4" s="1"/>
  <c r="F19" i="4"/>
  <c r="O18" i="4"/>
  <c r="O19" i="4" s="1"/>
  <c r="N19" i="4"/>
  <c r="N9" i="4"/>
  <c r="N20" i="4"/>
  <c r="B24" i="4" s="1"/>
  <c r="B27" i="4" s="1"/>
  <c r="C36" i="4" s="1"/>
  <c r="D36" i="4" s="1"/>
  <c r="O8" i="4"/>
  <c r="G8" i="4"/>
  <c r="F20" i="4"/>
  <c r="F9" i="4"/>
  <c r="F14" i="4"/>
  <c r="G13" i="4"/>
  <c r="G14" i="4" s="1"/>
  <c r="N14" i="4"/>
  <c r="O13" i="4"/>
  <c r="O14" i="4" s="1"/>
  <c r="E57" i="4" l="1"/>
  <c r="R50" i="4"/>
  <c r="T50" i="4"/>
  <c r="T56" i="4"/>
  <c r="R56" i="4"/>
  <c r="Q65" i="4"/>
  <c r="T65" i="4" s="1"/>
  <c r="U65" i="4" s="1"/>
  <c r="Q44" i="4"/>
  <c r="Q36" i="4"/>
  <c r="O84" i="4"/>
  <c r="R64" i="4"/>
  <c r="S64" i="4" s="1"/>
  <c r="Z34" i="4"/>
  <c r="X34" i="4"/>
  <c r="R34" i="4"/>
  <c r="AB34" i="4"/>
  <c r="V34" i="4"/>
  <c r="T34" i="4"/>
  <c r="AD35" i="4"/>
  <c r="R30" i="4"/>
  <c r="T30" i="4"/>
  <c r="V32" i="4"/>
  <c r="V35" i="4"/>
  <c r="V33" i="4"/>
  <c r="V31" i="4"/>
  <c r="R65" i="4"/>
  <c r="S65" i="4" s="1"/>
  <c r="B25" i="4"/>
  <c r="B26" i="4"/>
  <c r="C34" i="4" s="1"/>
  <c r="D34" i="4" s="1"/>
  <c r="B28" i="4"/>
  <c r="C37" i="4" s="1"/>
  <c r="D37" i="4" s="1"/>
  <c r="G20" i="4"/>
  <c r="G9" i="4"/>
  <c r="G21" i="4" s="1"/>
  <c r="O20" i="4"/>
  <c r="O9" i="4"/>
  <c r="F21" i="4"/>
  <c r="N21" i="4"/>
  <c r="AF36" i="4" l="1"/>
  <c r="Z36" i="4"/>
  <c r="X36" i="4"/>
  <c r="R36" i="4"/>
  <c r="AD36" i="4"/>
  <c r="AB36" i="4"/>
  <c r="V36" i="4"/>
  <c r="T36" i="4"/>
  <c r="T44" i="4"/>
  <c r="R44" i="4"/>
  <c r="O21" i="4"/>
  <c r="C40" i="4"/>
  <c r="B29" i="4"/>
  <c r="C38" i="4" s="1"/>
  <c r="D38" i="4" s="1"/>
  <c r="E58" i="4" l="1"/>
  <c r="F58" i="4"/>
  <c r="B30" i="4"/>
  <c r="C39" i="4" s="1"/>
  <c r="D39" i="4" l="1"/>
  <c r="H45" i="4"/>
  <c r="E36" i="4"/>
  <c r="E37" i="4" l="1"/>
  <c r="S25" i="4"/>
  <c r="E38" i="4"/>
  <c r="B57" i="4"/>
  <c r="B58" i="4"/>
  <c r="B50" i="4"/>
  <c r="B49" i="4"/>
  <c r="O44" i="4" l="1"/>
  <c r="O35" i="4"/>
  <c r="O33" i="4"/>
  <c r="O31" i="4"/>
  <c r="O29" i="4"/>
  <c r="O43" i="4"/>
  <c r="O36" i="4"/>
  <c r="O34" i="4"/>
  <c r="O32" i="4"/>
  <c r="O30" i="4"/>
  <c r="O50" i="4" l="1"/>
  <c r="S44" i="4"/>
  <c r="U44" i="4"/>
  <c r="O49" i="4"/>
  <c r="S43" i="4"/>
  <c r="O56" i="4" l="1"/>
  <c r="S50" i="4"/>
  <c r="U50" i="4"/>
  <c r="O55" i="4"/>
  <c r="S55" i="4" s="1"/>
  <c r="S49" i="4"/>
  <c r="U56" i="4" l="1"/>
  <c r="S56" i="4"/>
</calcChain>
</file>

<file path=xl/sharedStrings.xml><?xml version="1.0" encoding="utf-8"?>
<sst xmlns="http://schemas.openxmlformats.org/spreadsheetml/2006/main" count="985" uniqueCount="111">
  <si>
    <t>Panelis</t>
  </si>
  <si>
    <t>DA</t>
  </si>
  <si>
    <t>DT</t>
  </si>
  <si>
    <t>Perlakuan</t>
  </si>
  <si>
    <t>Warna</t>
  </si>
  <si>
    <t>Jumlah</t>
  </si>
  <si>
    <t>Rata-Rata</t>
  </si>
  <si>
    <t>Rasa</t>
  </si>
  <si>
    <t>a1b1</t>
  </si>
  <si>
    <t>a2b1</t>
  </si>
  <si>
    <t>a3b1</t>
  </si>
  <si>
    <t>a1b2</t>
  </si>
  <si>
    <t>a2b2</t>
  </si>
  <si>
    <t>a3b2</t>
  </si>
  <si>
    <t>a1b3</t>
  </si>
  <si>
    <t>a2b3</t>
  </si>
  <si>
    <t>a3b3</t>
  </si>
  <si>
    <t>Data Asli</t>
  </si>
  <si>
    <t>Kelompok</t>
  </si>
  <si>
    <t>Total</t>
  </si>
  <si>
    <t>Sub Total</t>
  </si>
  <si>
    <t xml:space="preserve"> Rata-Rata Sub Total</t>
  </si>
  <si>
    <t>Rata-Rata Sub Total</t>
  </si>
  <si>
    <t>Total Rata-Rata</t>
  </si>
  <si>
    <t>Data Transformasi</t>
  </si>
  <si>
    <t>∑ pengamatan=</t>
  </si>
  <si>
    <t>∑ perlakuan=</t>
  </si>
  <si>
    <t>Ulangan=</t>
  </si>
  <si>
    <t>FK =</t>
  </si>
  <si>
    <t>JKT =</t>
  </si>
  <si>
    <t>JKK =</t>
  </si>
  <si>
    <t>JKF A =</t>
  </si>
  <si>
    <t>JKF B =</t>
  </si>
  <si>
    <t>JK AB =</t>
  </si>
  <si>
    <t>JKG =</t>
  </si>
  <si>
    <t>Tabel Analisis Variansi (ANAVA)</t>
  </si>
  <si>
    <t>sumber keragaman</t>
  </si>
  <si>
    <t>db</t>
  </si>
  <si>
    <t>JK</t>
  </si>
  <si>
    <t>KT</t>
  </si>
  <si>
    <t>F Hitung</t>
  </si>
  <si>
    <t>F Tabel 5%</t>
  </si>
  <si>
    <t>Interaksi AB</t>
  </si>
  <si>
    <t xml:space="preserve">Galat </t>
  </si>
  <si>
    <t>total</t>
  </si>
  <si>
    <t>keterangan =</t>
  </si>
  <si>
    <t>taraf lama (A)</t>
  </si>
  <si>
    <t>taraf suhu (B)</t>
  </si>
  <si>
    <t>tidak berpengaruh (tn)</t>
  </si>
  <si>
    <t>berpengaruh (*)</t>
  </si>
  <si>
    <t>Aroma</t>
  </si>
  <si>
    <t>Tekstur</t>
  </si>
  <si>
    <t>SSR 5%</t>
  </si>
  <si>
    <t>LSR 5%</t>
  </si>
  <si>
    <t>perlakuan</t>
  </si>
  <si>
    <t>rata2perlakuan</t>
  </si>
  <si>
    <t>taraf nyata 5%</t>
  </si>
  <si>
    <t>a</t>
  </si>
  <si>
    <t>b</t>
  </si>
  <si>
    <t>Suhu Pengeringan (A)</t>
  </si>
  <si>
    <t>Lama Pengeringan (B)</t>
  </si>
  <si>
    <t>Tabel uji jarak berganda Duncan untuk Suhu Penggorengan (A)</t>
  </si>
  <si>
    <t>a1</t>
  </si>
  <si>
    <t>a3</t>
  </si>
  <si>
    <t>a2</t>
  </si>
  <si>
    <t>sy=</t>
  </si>
  <si>
    <t>taraf suhu (A)</t>
  </si>
  <si>
    <t>taraf lama (B)</t>
  </si>
  <si>
    <t>Tabel uji jarak berganda Duncan untuk Lama Penggorengan (B)</t>
  </si>
  <si>
    <t>UJI LANJUT DUNCAN FAKTOR JxP</t>
  </si>
  <si>
    <t>SSR</t>
  </si>
  <si>
    <t>LSR</t>
  </si>
  <si>
    <t>Rata-rata Perlakuan</t>
  </si>
  <si>
    <t>taraf nyata</t>
  </si>
  <si>
    <t xml:space="preserve">kode </t>
  </si>
  <si>
    <t>rata-rata</t>
  </si>
  <si>
    <t>*</t>
  </si>
  <si>
    <t>tn</t>
  </si>
  <si>
    <t>pengolahan 2 way</t>
  </si>
  <si>
    <t>Nilai Rata-rata</t>
  </si>
  <si>
    <t>Kode</t>
  </si>
  <si>
    <t>Nilai</t>
  </si>
  <si>
    <t>-</t>
  </si>
  <si>
    <t>untuk a yang sama b yang beda</t>
  </si>
  <si>
    <t>c</t>
  </si>
  <si>
    <t>untuk b yang sama a yang beda</t>
  </si>
  <si>
    <t>C</t>
  </si>
  <si>
    <t>B</t>
  </si>
  <si>
    <t>A</t>
  </si>
  <si>
    <t>ab</t>
  </si>
  <si>
    <t>BC</t>
  </si>
  <si>
    <t>Pengaruh interaksi AB (tabel two way)</t>
  </si>
  <si>
    <t>suhu pengeringan  (A)</t>
  </si>
  <si>
    <t>b1</t>
  </si>
  <si>
    <t>b2</t>
  </si>
  <si>
    <t>b3</t>
  </si>
  <si>
    <t>bc</t>
  </si>
  <si>
    <t>b1 ( 20 menit )</t>
  </si>
  <si>
    <t>b2 ( 25 menit )</t>
  </si>
  <si>
    <t>b3 ( 30 menit )</t>
  </si>
  <si>
    <t>Kelompok Ulangan</t>
  </si>
  <si>
    <t>Total Perlakuan</t>
  </si>
  <si>
    <t>Rata-rata</t>
  </si>
  <si>
    <t>Lama Pemanggangan</t>
  </si>
  <si>
    <t>Suhu Pemanggangan</t>
  </si>
  <si>
    <t>a1 (130°C)</t>
  </si>
  <si>
    <t>a2 ( 150°C )</t>
  </si>
  <si>
    <t>a3 ( 170°C )</t>
  </si>
  <si>
    <t>a1 ( 130°C )</t>
  </si>
  <si>
    <t>Suhu Pemanggangan (A)</t>
  </si>
  <si>
    <t>Lama Pemanggangan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</si>
</sst>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2"/>
      <name val="Times New Roman"/>
      <family val="1"/>
    </font>
    <font>
      <vertAlign val="superscript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2" borderId="1" xfId="0" applyNumberFormat="1" applyFill="1" applyBorder="1"/>
    <xf numFmtId="2" fontId="0" fillId="3" borderId="1" xfId="0" applyNumberFormat="1" applyFill="1" applyBorder="1"/>
    <xf numFmtId="0" fontId="2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/>
    <xf numFmtId="2" fontId="3" fillId="0" borderId="1" xfId="0" applyNumberFormat="1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2" fontId="0" fillId="4" borderId="1" xfId="0" applyNumberFormat="1" applyFill="1" applyBorder="1"/>
    <xf numFmtId="2" fontId="0" fillId="5" borderId="1" xfId="0" applyNumberFormat="1" applyFill="1" applyBorder="1"/>
    <xf numFmtId="0" fontId="4" fillId="0" borderId="0" xfId="0" applyFont="1"/>
    <xf numFmtId="164" fontId="0" fillId="0" borderId="0" xfId="0" applyNumberFormat="1"/>
    <xf numFmtId="0" fontId="0" fillId="6" borderId="0" xfId="0" applyFill="1"/>
    <xf numFmtId="0" fontId="0" fillId="7" borderId="0" xfId="0" applyFill="1"/>
    <xf numFmtId="0" fontId="0" fillId="0" borderId="1" xfId="0" applyBorder="1" applyAlignment="1">
      <alignment horizontal="center"/>
    </xf>
    <xf numFmtId="2" fontId="0" fillId="0" borderId="0" xfId="0" applyNumberFormat="1"/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3" fontId="3" fillId="0" borderId="1" xfId="0" applyNumberFormat="1" applyFont="1" applyBorder="1"/>
    <xf numFmtId="43" fontId="0" fillId="0" borderId="1" xfId="0" applyNumberFormat="1" applyBorder="1"/>
    <xf numFmtId="43" fontId="0" fillId="2" borderId="1" xfId="0" applyNumberFormat="1" applyFill="1" applyBorder="1"/>
    <xf numFmtId="43" fontId="0" fillId="3" borderId="1" xfId="0" applyNumberFormat="1" applyFill="1" applyBorder="1"/>
    <xf numFmtId="43" fontId="3" fillId="0" borderId="1" xfId="0" applyNumberFormat="1" applyFont="1" applyBorder="1" applyAlignment="1"/>
    <xf numFmtId="43" fontId="2" fillId="0" borderId="1" xfId="0" applyNumberFormat="1" applyFont="1" applyBorder="1" applyAlignment="1"/>
    <xf numFmtId="43" fontId="1" fillId="0" borderId="1" xfId="0" applyNumberFormat="1" applyFont="1" applyBorder="1" applyAlignment="1"/>
    <xf numFmtId="43" fontId="2" fillId="0" borderId="1" xfId="0" applyNumberFormat="1" applyFont="1" applyBorder="1"/>
    <xf numFmtId="43" fontId="1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2" fontId="7" fillId="0" borderId="1" xfId="0" applyNumberFormat="1" applyFont="1" applyBorder="1"/>
    <xf numFmtId="164" fontId="7" fillId="0" borderId="1" xfId="0" applyNumberFormat="1" applyFont="1" applyBorder="1"/>
    <xf numFmtId="43" fontId="7" fillId="0" borderId="0" xfId="0" applyNumberFormat="1" applyFont="1"/>
    <xf numFmtId="164" fontId="7" fillId="9" borderId="1" xfId="0" applyNumberFormat="1" applyFont="1" applyFill="1" applyBorder="1"/>
    <xf numFmtId="164" fontId="7" fillId="8" borderId="1" xfId="0" applyNumberFormat="1" applyFont="1" applyFill="1" applyBorder="1"/>
    <xf numFmtId="164" fontId="7" fillId="6" borderId="1" xfId="0" applyNumberFormat="1" applyFont="1" applyFill="1" applyBorder="1"/>
    <xf numFmtId="0" fontId="1" fillId="10" borderId="0" xfId="0" applyFont="1" applyFill="1" applyBorder="1"/>
    <xf numFmtId="165" fontId="1" fillId="10" borderId="0" xfId="0" applyNumberFormat="1" applyFont="1" applyFill="1" applyBorder="1"/>
    <xf numFmtId="0" fontId="1" fillId="1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" fillId="10" borderId="1" xfId="0" applyFont="1" applyFill="1" applyBorder="1" applyAlignment="1">
      <alignment horizontal="center"/>
    </xf>
    <xf numFmtId="0" fontId="0" fillId="0" borderId="1" xfId="0" applyFill="1" applyBorder="1"/>
    <xf numFmtId="9" fontId="1" fillId="10" borderId="1" xfId="0" applyNumberFormat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" fillId="11" borderId="1" xfId="0" applyFont="1" applyFill="1" applyBorder="1"/>
    <xf numFmtId="0" fontId="1" fillId="10" borderId="1" xfId="0" applyFont="1" applyFill="1" applyBorder="1"/>
    <xf numFmtId="164" fontId="1" fillId="9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0" fillId="0" borderId="1" xfId="0" applyFont="1" applyFill="1" applyBorder="1" applyAlignment="1">
      <alignment horizontal="center"/>
    </xf>
    <xf numFmtId="39" fontId="9" fillId="11" borderId="1" xfId="1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1" fillId="10" borderId="1" xfId="0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39" fontId="9" fillId="10" borderId="1" xfId="1" applyNumberFormat="1" applyFont="1" applyFill="1" applyBorder="1" applyAlignment="1">
      <alignment horizontal="center"/>
    </xf>
    <xf numFmtId="166" fontId="1" fillId="9" borderId="1" xfId="0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0" borderId="5" xfId="0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/>
    <xf numFmtId="0" fontId="1" fillId="0" borderId="9" xfId="0" applyFont="1" applyBorder="1"/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1" fontId="3" fillId="0" borderId="1" xfId="0" applyNumberFormat="1" applyFont="1" applyBorder="1" applyAlignment="1"/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" fontId="10" fillId="1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2" fontId="0" fillId="8" borderId="1" xfId="0" applyNumberFormat="1" applyFill="1" applyBorder="1"/>
    <xf numFmtId="164" fontId="7" fillId="7" borderId="1" xfId="0" applyNumberFormat="1" applyFont="1" applyFill="1" applyBorder="1"/>
    <xf numFmtId="2" fontId="0" fillId="6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1" fontId="9" fillId="10" borderId="2" xfId="1" applyNumberFormat="1" applyFont="1" applyFill="1" applyBorder="1" applyAlignment="1">
      <alignment horizontal="center"/>
    </xf>
    <xf numFmtId="1" fontId="9" fillId="10" borderId="4" xfId="1" applyNumberFormat="1" applyFont="1" applyFill="1" applyBorder="1" applyAlignment="1">
      <alignment horizontal="center"/>
    </xf>
    <xf numFmtId="1" fontId="9" fillId="10" borderId="2" xfId="2" applyNumberFormat="1" applyFont="1" applyFill="1" applyBorder="1" applyAlignment="1">
      <alignment horizontal="center"/>
    </xf>
    <xf numFmtId="1" fontId="9" fillId="10" borderId="4" xfId="2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10" borderId="5" xfId="0" applyNumberFormat="1" applyFont="1" applyFill="1" applyBorder="1" applyAlignment="1">
      <alignment horizontal="center" vertical="center"/>
    </xf>
    <xf numFmtId="164" fontId="10" fillId="10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65" zoomScale="70" zoomScaleNormal="70" workbookViewId="0">
      <selection activeCell="A72" sqref="A72:S91"/>
    </sheetView>
  </sheetViews>
  <sheetFormatPr defaultRowHeight="15" x14ac:dyDescent="0.25"/>
  <cols>
    <col min="1" max="1" width="11.42578125" customWidth="1"/>
  </cols>
  <sheetData>
    <row r="1" spans="1:23" x14ac:dyDescent="0.25">
      <c r="A1" t="s">
        <v>4</v>
      </c>
    </row>
    <row r="2" spans="1:23" x14ac:dyDescent="0.25">
      <c r="A2" s="6"/>
      <c r="B2" s="111" t="s">
        <v>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"/>
      <c r="U2" s="1"/>
      <c r="V2" s="1"/>
      <c r="W2" s="1"/>
    </row>
    <row r="3" spans="1:23" x14ac:dyDescent="0.25">
      <c r="A3" s="6"/>
      <c r="B3" s="111" t="s">
        <v>8</v>
      </c>
      <c r="C3" s="111"/>
      <c r="D3" s="111" t="s">
        <v>9</v>
      </c>
      <c r="E3" s="111"/>
      <c r="F3" s="111" t="s">
        <v>10</v>
      </c>
      <c r="G3" s="111"/>
      <c r="H3" s="111" t="s">
        <v>11</v>
      </c>
      <c r="I3" s="111"/>
      <c r="J3" s="111" t="s">
        <v>12</v>
      </c>
      <c r="K3" s="111"/>
      <c r="L3" s="111" t="s">
        <v>13</v>
      </c>
      <c r="M3" s="111"/>
      <c r="N3" s="111" t="s">
        <v>14</v>
      </c>
      <c r="O3" s="111"/>
      <c r="P3" s="111" t="s">
        <v>15</v>
      </c>
      <c r="Q3" s="111"/>
      <c r="R3" s="111" t="s">
        <v>16</v>
      </c>
      <c r="S3" s="111"/>
      <c r="T3" s="112"/>
      <c r="U3" s="112"/>
      <c r="V3" s="112"/>
      <c r="W3" s="112"/>
    </row>
    <row r="4" spans="1:23" x14ac:dyDescent="0.25">
      <c r="A4" s="6" t="s">
        <v>0</v>
      </c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  <c r="J4" s="6" t="s">
        <v>1</v>
      </c>
      <c r="K4" s="6" t="s">
        <v>2</v>
      </c>
      <c r="L4" s="6" t="s">
        <v>1</v>
      </c>
      <c r="M4" s="6" t="s">
        <v>2</v>
      </c>
      <c r="N4" s="6" t="s">
        <v>1</v>
      </c>
      <c r="O4" s="6" t="s">
        <v>2</v>
      </c>
      <c r="P4" s="6" t="s">
        <v>1</v>
      </c>
      <c r="Q4" s="6" t="s">
        <v>2</v>
      </c>
      <c r="R4" s="6" t="s">
        <v>1</v>
      </c>
      <c r="S4" s="6" t="s">
        <v>2</v>
      </c>
      <c r="T4" s="1"/>
      <c r="U4" s="1"/>
      <c r="V4" s="1"/>
      <c r="W4" s="1"/>
    </row>
    <row r="5" spans="1:23" x14ac:dyDescent="0.25">
      <c r="A5" s="7">
        <v>1</v>
      </c>
      <c r="B5" s="30">
        <v>6</v>
      </c>
      <c r="C5" s="31">
        <f>SQRT(B5+0.5)</f>
        <v>2.5495097567963922</v>
      </c>
      <c r="D5" s="32">
        <v>5</v>
      </c>
      <c r="E5" s="31">
        <f>(D5+0.5)^0.5</f>
        <v>2.3452078799117149</v>
      </c>
      <c r="F5" s="32">
        <v>3</v>
      </c>
      <c r="G5" s="31">
        <f>SQRT(F5+0.5)</f>
        <v>1.8708286933869707</v>
      </c>
      <c r="H5" s="33">
        <v>3</v>
      </c>
      <c r="I5" s="31">
        <f>SQRT(H5+0.5)</f>
        <v>1.8708286933869707</v>
      </c>
      <c r="J5" s="33">
        <v>5</v>
      </c>
      <c r="K5" s="31">
        <f>SQRT(J5+0.5)</f>
        <v>2.3452078799117149</v>
      </c>
      <c r="L5" s="33">
        <v>5</v>
      </c>
      <c r="M5" s="31">
        <f>SQRT(L5+0.5)</f>
        <v>2.3452078799117149</v>
      </c>
      <c r="N5" s="32">
        <v>4</v>
      </c>
      <c r="O5" s="31">
        <f>SQRT(N5+0.5)</f>
        <v>2.1213203435596424</v>
      </c>
      <c r="P5" s="32">
        <v>4</v>
      </c>
      <c r="Q5" s="31">
        <f>SQRT(P5+0.5)</f>
        <v>2.1213203435596424</v>
      </c>
      <c r="R5" s="32">
        <v>1</v>
      </c>
      <c r="S5" s="31">
        <f>SQRT(R5+0.5)</f>
        <v>1.2247448713915889</v>
      </c>
      <c r="T5" s="1"/>
      <c r="U5" s="1"/>
      <c r="V5" s="1"/>
      <c r="W5" s="1"/>
    </row>
    <row r="6" spans="1:23" x14ac:dyDescent="0.25">
      <c r="A6" s="7">
        <v>2</v>
      </c>
      <c r="B6" s="30">
        <v>5</v>
      </c>
      <c r="C6" s="31">
        <f t="shared" ref="C6:C19" si="0">SQRT(B6+0.5)</f>
        <v>2.3452078799117149</v>
      </c>
      <c r="D6" s="32">
        <v>5</v>
      </c>
      <c r="E6" s="31">
        <f t="shared" ref="E6:E19" si="1">(D6+0.5)^0.5</f>
        <v>2.3452078799117149</v>
      </c>
      <c r="F6" s="32">
        <v>4</v>
      </c>
      <c r="G6" s="31">
        <f t="shared" ref="G6:G19" si="2">SQRT(F6+0.5)</f>
        <v>2.1213203435596424</v>
      </c>
      <c r="H6" s="33">
        <v>4</v>
      </c>
      <c r="I6" s="31">
        <f t="shared" ref="I6:I19" si="3">SQRT(H6+0.5)</f>
        <v>2.1213203435596424</v>
      </c>
      <c r="J6" s="33">
        <v>4</v>
      </c>
      <c r="K6" s="31">
        <f t="shared" ref="K6:K19" si="4">SQRT(J6+0.5)</f>
        <v>2.1213203435596424</v>
      </c>
      <c r="L6" s="33">
        <v>3</v>
      </c>
      <c r="M6" s="31">
        <f t="shared" ref="M6:M18" si="5">SQRT(L6+0.5)</f>
        <v>1.8708286933869707</v>
      </c>
      <c r="N6" s="32">
        <v>4</v>
      </c>
      <c r="O6" s="31">
        <f t="shared" ref="O6:O19" si="6">SQRT(N6+0.5)</f>
        <v>2.1213203435596424</v>
      </c>
      <c r="P6" s="32">
        <v>3</v>
      </c>
      <c r="Q6" s="31">
        <f t="shared" ref="Q6:Q19" si="7">SQRT(P6+0.5)</f>
        <v>1.8708286933869707</v>
      </c>
      <c r="R6" s="32">
        <v>1</v>
      </c>
      <c r="S6" s="31">
        <f t="shared" ref="S6:S19" si="8">SQRT(R6+0.5)</f>
        <v>1.2247448713915889</v>
      </c>
      <c r="T6" s="1"/>
      <c r="U6" s="1"/>
      <c r="V6" s="1"/>
      <c r="W6" s="1"/>
    </row>
    <row r="7" spans="1:23" x14ac:dyDescent="0.25">
      <c r="A7" s="7">
        <v>3</v>
      </c>
      <c r="B7" s="30">
        <v>6</v>
      </c>
      <c r="C7" s="31">
        <f t="shared" si="0"/>
        <v>2.5495097567963922</v>
      </c>
      <c r="D7" s="32">
        <v>6</v>
      </c>
      <c r="E7" s="31">
        <f t="shared" si="1"/>
        <v>2.5495097567963922</v>
      </c>
      <c r="F7" s="32">
        <v>5</v>
      </c>
      <c r="G7" s="31">
        <f t="shared" si="2"/>
        <v>2.3452078799117149</v>
      </c>
      <c r="H7" s="33">
        <v>5</v>
      </c>
      <c r="I7" s="31">
        <f t="shared" si="3"/>
        <v>2.3452078799117149</v>
      </c>
      <c r="J7" s="33">
        <v>5</v>
      </c>
      <c r="K7" s="31">
        <f t="shared" si="4"/>
        <v>2.3452078799117149</v>
      </c>
      <c r="L7" s="33">
        <v>4</v>
      </c>
      <c r="M7" s="31">
        <f t="shared" si="5"/>
        <v>2.1213203435596424</v>
      </c>
      <c r="N7" s="32">
        <v>3</v>
      </c>
      <c r="O7" s="31">
        <f t="shared" si="6"/>
        <v>1.8708286933869707</v>
      </c>
      <c r="P7" s="32">
        <v>2</v>
      </c>
      <c r="Q7" s="31">
        <f t="shared" si="7"/>
        <v>1.5811388300841898</v>
      </c>
      <c r="R7" s="32">
        <v>1</v>
      </c>
      <c r="S7" s="31">
        <f t="shared" si="8"/>
        <v>1.2247448713915889</v>
      </c>
      <c r="T7" s="1"/>
      <c r="U7" s="1"/>
      <c r="V7" s="1"/>
      <c r="W7" s="1"/>
    </row>
    <row r="8" spans="1:23" x14ac:dyDescent="0.25">
      <c r="A8" s="7">
        <v>4</v>
      </c>
      <c r="B8" s="30">
        <v>5</v>
      </c>
      <c r="C8" s="31">
        <f t="shared" si="0"/>
        <v>2.3452078799117149</v>
      </c>
      <c r="D8" s="32">
        <v>6</v>
      </c>
      <c r="E8" s="31">
        <f t="shared" si="1"/>
        <v>2.5495097567963922</v>
      </c>
      <c r="F8" s="32">
        <v>6</v>
      </c>
      <c r="G8" s="31">
        <f t="shared" si="2"/>
        <v>2.5495097567963922</v>
      </c>
      <c r="H8" s="33">
        <v>5</v>
      </c>
      <c r="I8" s="31">
        <f t="shared" si="3"/>
        <v>2.3452078799117149</v>
      </c>
      <c r="J8" s="33">
        <v>5</v>
      </c>
      <c r="K8" s="31">
        <f t="shared" si="4"/>
        <v>2.3452078799117149</v>
      </c>
      <c r="L8" s="33">
        <v>5</v>
      </c>
      <c r="M8" s="31">
        <f t="shared" si="5"/>
        <v>2.3452078799117149</v>
      </c>
      <c r="N8" s="32">
        <v>3</v>
      </c>
      <c r="O8" s="31">
        <f t="shared" si="6"/>
        <v>1.8708286933869707</v>
      </c>
      <c r="P8" s="32">
        <v>2</v>
      </c>
      <c r="Q8" s="31">
        <f t="shared" si="7"/>
        <v>1.5811388300841898</v>
      </c>
      <c r="R8" s="32">
        <v>2</v>
      </c>
      <c r="S8" s="31">
        <f t="shared" si="8"/>
        <v>1.5811388300841898</v>
      </c>
      <c r="T8" s="1"/>
      <c r="U8" s="1"/>
      <c r="V8" s="1"/>
      <c r="W8" s="1"/>
    </row>
    <row r="9" spans="1:23" x14ac:dyDescent="0.25">
      <c r="A9" s="7">
        <v>5</v>
      </c>
      <c r="B9" s="30">
        <v>6</v>
      </c>
      <c r="C9" s="31">
        <f t="shared" si="0"/>
        <v>2.5495097567963922</v>
      </c>
      <c r="D9" s="30">
        <v>5</v>
      </c>
      <c r="E9" s="34">
        <f t="shared" si="1"/>
        <v>2.3452078799117149</v>
      </c>
      <c r="F9" s="30">
        <v>6</v>
      </c>
      <c r="G9" s="34">
        <f t="shared" si="2"/>
        <v>2.5495097567963922</v>
      </c>
      <c r="H9" s="35">
        <v>6</v>
      </c>
      <c r="I9" s="31">
        <f t="shared" si="3"/>
        <v>2.5495097567963922</v>
      </c>
      <c r="J9" s="35">
        <v>6</v>
      </c>
      <c r="K9" s="31">
        <f t="shared" si="4"/>
        <v>2.5495097567963922</v>
      </c>
      <c r="L9" s="35">
        <v>5</v>
      </c>
      <c r="M9" s="31">
        <f t="shared" si="5"/>
        <v>2.3452078799117149</v>
      </c>
      <c r="N9" s="30">
        <v>4</v>
      </c>
      <c r="O9" s="34">
        <f t="shared" si="6"/>
        <v>2.1213203435596424</v>
      </c>
      <c r="P9" s="30">
        <v>3</v>
      </c>
      <c r="Q9" s="34">
        <f t="shared" si="7"/>
        <v>1.8708286933869707</v>
      </c>
      <c r="R9" s="30">
        <v>2</v>
      </c>
      <c r="S9" s="34">
        <f t="shared" si="8"/>
        <v>1.5811388300841898</v>
      </c>
      <c r="T9" s="1"/>
      <c r="U9" s="1"/>
      <c r="V9" s="1"/>
      <c r="W9" s="1"/>
    </row>
    <row r="10" spans="1:23" x14ac:dyDescent="0.25">
      <c r="A10" s="7">
        <v>6</v>
      </c>
      <c r="B10" s="30">
        <v>6</v>
      </c>
      <c r="C10" s="31">
        <f t="shared" si="0"/>
        <v>2.5495097567963922</v>
      </c>
      <c r="D10" s="30">
        <v>6</v>
      </c>
      <c r="E10" s="34">
        <f t="shared" si="1"/>
        <v>2.5495097567963922</v>
      </c>
      <c r="F10" s="30">
        <v>2</v>
      </c>
      <c r="G10" s="34">
        <f t="shared" si="2"/>
        <v>1.5811388300841898</v>
      </c>
      <c r="H10" s="35">
        <v>6</v>
      </c>
      <c r="I10" s="31">
        <f t="shared" si="3"/>
        <v>2.5495097567963922</v>
      </c>
      <c r="J10" s="35">
        <v>6</v>
      </c>
      <c r="K10" s="31">
        <f t="shared" si="4"/>
        <v>2.5495097567963922</v>
      </c>
      <c r="L10" s="35">
        <v>5</v>
      </c>
      <c r="M10" s="31">
        <f t="shared" si="5"/>
        <v>2.3452078799117149</v>
      </c>
      <c r="N10" s="30">
        <v>5</v>
      </c>
      <c r="O10" s="34">
        <f t="shared" si="6"/>
        <v>2.3452078799117149</v>
      </c>
      <c r="P10" s="30">
        <v>5</v>
      </c>
      <c r="Q10" s="34">
        <f t="shared" si="7"/>
        <v>2.3452078799117149</v>
      </c>
      <c r="R10" s="30">
        <v>3</v>
      </c>
      <c r="S10" s="34">
        <f t="shared" si="8"/>
        <v>1.8708286933869707</v>
      </c>
      <c r="T10" s="1"/>
      <c r="U10" s="1"/>
      <c r="V10" s="1"/>
      <c r="W10" s="1"/>
    </row>
    <row r="11" spans="1:23" x14ac:dyDescent="0.25">
      <c r="A11" s="7">
        <v>7</v>
      </c>
      <c r="B11" s="30">
        <v>6</v>
      </c>
      <c r="C11" s="31">
        <f t="shared" si="0"/>
        <v>2.5495097567963922</v>
      </c>
      <c r="D11" s="30">
        <v>7</v>
      </c>
      <c r="E11" s="34">
        <f t="shared" si="1"/>
        <v>2.7386127875258306</v>
      </c>
      <c r="F11" s="30">
        <v>6</v>
      </c>
      <c r="G11" s="34">
        <f t="shared" si="2"/>
        <v>2.5495097567963922</v>
      </c>
      <c r="H11" s="35">
        <v>6</v>
      </c>
      <c r="I11" s="31">
        <f t="shared" si="3"/>
        <v>2.5495097567963922</v>
      </c>
      <c r="J11" s="35">
        <v>6</v>
      </c>
      <c r="K11" s="31">
        <f t="shared" si="4"/>
        <v>2.5495097567963922</v>
      </c>
      <c r="L11" s="35">
        <v>5</v>
      </c>
      <c r="M11" s="31">
        <f t="shared" si="5"/>
        <v>2.3452078799117149</v>
      </c>
      <c r="N11" s="30">
        <v>2</v>
      </c>
      <c r="O11" s="34">
        <f t="shared" si="6"/>
        <v>1.5811388300841898</v>
      </c>
      <c r="P11" s="30">
        <v>5</v>
      </c>
      <c r="Q11" s="34">
        <f t="shared" si="7"/>
        <v>2.3452078799117149</v>
      </c>
      <c r="R11" s="30">
        <v>1</v>
      </c>
      <c r="S11" s="34">
        <f t="shared" si="8"/>
        <v>1.2247448713915889</v>
      </c>
      <c r="T11" s="1"/>
      <c r="U11" s="1"/>
      <c r="V11" s="1"/>
      <c r="W11" s="1"/>
    </row>
    <row r="12" spans="1:23" x14ac:dyDescent="0.25">
      <c r="A12" s="7">
        <v>8</v>
      </c>
      <c r="B12" s="30">
        <v>7</v>
      </c>
      <c r="C12" s="31">
        <f t="shared" si="0"/>
        <v>2.7386127875258306</v>
      </c>
      <c r="D12" s="30">
        <v>7</v>
      </c>
      <c r="E12" s="34">
        <f t="shared" si="1"/>
        <v>2.7386127875258306</v>
      </c>
      <c r="F12" s="30">
        <v>5</v>
      </c>
      <c r="G12" s="34">
        <f t="shared" si="2"/>
        <v>2.3452078799117149</v>
      </c>
      <c r="H12" s="35">
        <v>5</v>
      </c>
      <c r="I12" s="31">
        <f t="shared" si="3"/>
        <v>2.3452078799117149</v>
      </c>
      <c r="J12" s="35">
        <v>6</v>
      </c>
      <c r="K12" s="31">
        <f t="shared" si="4"/>
        <v>2.5495097567963922</v>
      </c>
      <c r="L12" s="35">
        <v>7</v>
      </c>
      <c r="M12" s="31">
        <f t="shared" si="5"/>
        <v>2.7386127875258306</v>
      </c>
      <c r="N12" s="30">
        <v>4</v>
      </c>
      <c r="O12" s="34">
        <f t="shared" si="6"/>
        <v>2.1213203435596424</v>
      </c>
      <c r="P12" s="30">
        <v>3</v>
      </c>
      <c r="Q12" s="34">
        <f t="shared" si="7"/>
        <v>1.8708286933869707</v>
      </c>
      <c r="R12" s="30">
        <v>2</v>
      </c>
      <c r="S12" s="34">
        <f t="shared" si="8"/>
        <v>1.5811388300841898</v>
      </c>
      <c r="T12" s="1"/>
      <c r="U12" s="1"/>
      <c r="V12" s="1"/>
      <c r="W12" s="1"/>
    </row>
    <row r="13" spans="1:23" x14ac:dyDescent="0.25">
      <c r="A13" s="7">
        <v>9</v>
      </c>
      <c r="B13" s="30">
        <v>7</v>
      </c>
      <c r="C13" s="31">
        <f t="shared" si="0"/>
        <v>2.7386127875258306</v>
      </c>
      <c r="D13" s="30">
        <v>6</v>
      </c>
      <c r="E13" s="34">
        <f t="shared" si="1"/>
        <v>2.5495097567963922</v>
      </c>
      <c r="F13" s="30">
        <v>4</v>
      </c>
      <c r="G13" s="34">
        <f t="shared" si="2"/>
        <v>2.1213203435596424</v>
      </c>
      <c r="H13" s="35">
        <v>5</v>
      </c>
      <c r="I13" s="31">
        <f t="shared" si="3"/>
        <v>2.3452078799117149</v>
      </c>
      <c r="J13" s="35">
        <v>5</v>
      </c>
      <c r="K13" s="31">
        <f t="shared" si="4"/>
        <v>2.3452078799117149</v>
      </c>
      <c r="L13" s="35">
        <v>5</v>
      </c>
      <c r="M13" s="31">
        <f t="shared" si="5"/>
        <v>2.3452078799117149</v>
      </c>
      <c r="N13" s="30">
        <v>3</v>
      </c>
      <c r="O13" s="34">
        <f t="shared" si="6"/>
        <v>1.8708286933869707</v>
      </c>
      <c r="P13" s="30">
        <v>4</v>
      </c>
      <c r="Q13" s="34">
        <f t="shared" si="7"/>
        <v>2.1213203435596424</v>
      </c>
      <c r="R13" s="30">
        <v>3</v>
      </c>
      <c r="S13" s="34">
        <f t="shared" si="8"/>
        <v>1.8708286933869707</v>
      </c>
      <c r="T13" s="1"/>
      <c r="U13" s="1"/>
      <c r="V13" s="1"/>
      <c r="W13" s="1"/>
    </row>
    <row r="14" spans="1:23" x14ac:dyDescent="0.25">
      <c r="A14" s="7">
        <v>10</v>
      </c>
      <c r="B14" s="30">
        <v>7</v>
      </c>
      <c r="C14" s="31">
        <f t="shared" si="0"/>
        <v>2.7386127875258306</v>
      </c>
      <c r="D14" s="30">
        <v>6</v>
      </c>
      <c r="E14" s="34">
        <f t="shared" si="1"/>
        <v>2.5495097567963922</v>
      </c>
      <c r="F14" s="30">
        <v>2</v>
      </c>
      <c r="G14" s="34">
        <f t="shared" si="2"/>
        <v>1.5811388300841898</v>
      </c>
      <c r="H14" s="35">
        <v>4</v>
      </c>
      <c r="I14" s="31">
        <f t="shared" si="3"/>
        <v>2.1213203435596424</v>
      </c>
      <c r="J14" s="35">
        <v>4</v>
      </c>
      <c r="K14" s="31">
        <f t="shared" si="4"/>
        <v>2.1213203435596424</v>
      </c>
      <c r="L14" s="35">
        <v>6</v>
      </c>
      <c r="M14" s="31">
        <f t="shared" si="5"/>
        <v>2.5495097567963922</v>
      </c>
      <c r="N14" s="30">
        <v>3</v>
      </c>
      <c r="O14" s="34">
        <f t="shared" si="6"/>
        <v>1.8708286933869707</v>
      </c>
      <c r="P14" s="30">
        <v>2</v>
      </c>
      <c r="Q14" s="34">
        <f t="shared" si="7"/>
        <v>1.5811388300841898</v>
      </c>
      <c r="R14" s="30">
        <v>1</v>
      </c>
      <c r="S14" s="34">
        <f t="shared" si="8"/>
        <v>1.2247448713915889</v>
      </c>
      <c r="T14" s="1"/>
      <c r="U14" s="1"/>
      <c r="V14" s="1"/>
      <c r="W14" s="1"/>
    </row>
    <row r="15" spans="1:23" x14ac:dyDescent="0.25">
      <c r="A15" s="7">
        <v>11</v>
      </c>
      <c r="B15" s="30">
        <v>7</v>
      </c>
      <c r="C15" s="31">
        <f t="shared" si="0"/>
        <v>2.7386127875258306</v>
      </c>
      <c r="D15" s="30">
        <v>6</v>
      </c>
      <c r="E15" s="34">
        <f t="shared" si="1"/>
        <v>2.5495097567963922</v>
      </c>
      <c r="F15" s="30">
        <v>7</v>
      </c>
      <c r="G15" s="34">
        <f t="shared" si="2"/>
        <v>2.7386127875258306</v>
      </c>
      <c r="H15" s="35">
        <v>6</v>
      </c>
      <c r="I15" s="31">
        <f t="shared" si="3"/>
        <v>2.5495097567963922</v>
      </c>
      <c r="J15" s="35">
        <v>4</v>
      </c>
      <c r="K15" s="31">
        <f t="shared" si="4"/>
        <v>2.1213203435596424</v>
      </c>
      <c r="L15" s="35">
        <v>5</v>
      </c>
      <c r="M15" s="31">
        <f t="shared" si="5"/>
        <v>2.3452078799117149</v>
      </c>
      <c r="N15" s="30">
        <v>5</v>
      </c>
      <c r="O15" s="34">
        <f t="shared" si="6"/>
        <v>2.3452078799117149</v>
      </c>
      <c r="P15" s="30">
        <v>5</v>
      </c>
      <c r="Q15" s="34">
        <f t="shared" si="7"/>
        <v>2.3452078799117149</v>
      </c>
      <c r="R15" s="30">
        <v>5</v>
      </c>
      <c r="S15" s="34">
        <f t="shared" si="8"/>
        <v>2.3452078799117149</v>
      </c>
      <c r="T15" s="1"/>
      <c r="U15" s="1"/>
      <c r="V15" s="1"/>
      <c r="W15" s="1"/>
    </row>
    <row r="16" spans="1:23" x14ac:dyDescent="0.25">
      <c r="A16" s="7">
        <v>12</v>
      </c>
      <c r="B16" s="30">
        <v>5</v>
      </c>
      <c r="C16" s="31">
        <f t="shared" si="0"/>
        <v>2.3452078799117149</v>
      </c>
      <c r="D16" s="30">
        <v>6</v>
      </c>
      <c r="E16" s="34">
        <f t="shared" si="1"/>
        <v>2.5495097567963922</v>
      </c>
      <c r="F16" s="30">
        <v>3</v>
      </c>
      <c r="G16" s="34">
        <f t="shared" si="2"/>
        <v>1.8708286933869707</v>
      </c>
      <c r="H16" s="35">
        <v>6</v>
      </c>
      <c r="I16" s="31">
        <f t="shared" si="3"/>
        <v>2.5495097567963922</v>
      </c>
      <c r="J16" s="35">
        <v>5</v>
      </c>
      <c r="K16" s="31">
        <f t="shared" si="4"/>
        <v>2.3452078799117149</v>
      </c>
      <c r="L16" s="35">
        <v>5</v>
      </c>
      <c r="M16" s="31">
        <f t="shared" si="5"/>
        <v>2.3452078799117149</v>
      </c>
      <c r="N16" s="30">
        <v>5</v>
      </c>
      <c r="O16" s="34">
        <f t="shared" si="6"/>
        <v>2.3452078799117149</v>
      </c>
      <c r="P16" s="30">
        <v>2</v>
      </c>
      <c r="Q16" s="34">
        <f t="shared" si="7"/>
        <v>1.5811388300841898</v>
      </c>
      <c r="R16" s="30">
        <v>1</v>
      </c>
      <c r="S16" s="34">
        <f t="shared" si="8"/>
        <v>1.2247448713915889</v>
      </c>
      <c r="T16" s="1"/>
      <c r="U16" s="1"/>
      <c r="V16" s="1"/>
      <c r="W16" s="1"/>
    </row>
    <row r="17" spans="1:23" x14ac:dyDescent="0.25">
      <c r="A17" s="7">
        <v>13</v>
      </c>
      <c r="B17" s="30">
        <v>6</v>
      </c>
      <c r="C17" s="31">
        <f t="shared" si="0"/>
        <v>2.5495097567963922</v>
      </c>
      <c r="D17" s="30">
        <v>6</v>
      </c>
      <c r="E17" s="34">
        <f t="shared" si="1"/>
        <v>2.5495097567963922</v>
      </c>
      <c r="F17" s="30">
        <v>5</v>
      </c>
      <c r="G17" s="34">
        <f t="shared" si="2"/>
        <v>2.3452078799117149</v>
      </c>
      <c r="H17" s="35">
        <v>7</v>
      </c>
      <c r="I17" s="31">
        <f t="shared" si="3"/>
        <v>2.7386127875258306</v>
      </c>
      <c r="J17" s="35">
        <v>5</v>
      </c>
      <c r="K17" s="31">
        <f t="shared" si="4"/>
        <v>2.3452078799117149</v>
      </c>
      <c r="L17" s="35">
        <v>2</v>
      </c>
      <c r="M17" s="31">
        <f t="shared" si="5"/>
        <v>1.5811388300841898</v>
      </c>
      <c r="N17" s="30">
        <v>5</v>
      </c>
      <c r="O17" s="34">
        <f t="shared" si="6"/>
        <v>2.3452078799117149</v>
      </c>
      <c r="P17" s="30">
        <v>4</v>
      </c>
      <c r="Q17" s="34">
        <f t="shared" si="7"/>
        <v>2.1213203435596424</v>
      </c>
      <c r="R17" s="30">
        <v>2</v>
      </c>
      <c r="S17" s="34">
        <f t="shared" si="8"/>
        <v>1.5811388300841898</v>
      </c>
      <c r="T17" s="1"/>
      <c r="U17" s="1"/>
      <c r="V17" s="1"/>
      <c r="W17" s="1"/>
    </row>
    <row r="18" spans="1:23" x14ac:dyDescent="0.25">
      <c r="A18" s="7">
        <v>14</v>
      </c>
      <c r="B18" s="30">
        <v>6</v>
      </c>
      <c r="C18" s="31">
        <f t="shared" si="0"/>
        <v>2.5495097567963922</v>
      </c>
      <c r="D18" s="30">
        <v>7</v>
      </c>
      <c r="E18" s="34">
        <f t="shared" si="1"/>
        <v>2.7386127875258306</v>
      </c>
      <c r="F18" s="30">
        <v>5</v>
      </c>
      <c r="G18" s="34">
        <f t="shared" si="2"/>
        <v>2.3452078799117149</v>
      </c>
      <c r="H18" s="35">
        <v>5</v>
      </c>
      <c r="I18" s="31">
        <f t="shared" si="3"/>
        <v>2.3452078799117149</v>
      </c>
      <c r="J18" s="35">
        <v>4</v>
      </c>
      <c r="K18" s="31">
        <f t="shared" si="4"/>
        <v>2.1213203435596424</v>
      </c>
      <c r="L18" s="35">
        <v>3</v>
      </c>
      <c r="M18" s="31">
        <f t="shared" si="5"/>
        <v>1.8708286933869707</v>
      </c>
      <c r="N18" s="30">
        <v>7</v>
      </c>
      <c r="O18" s="34">
        <f t="shared" si="6"/>
        <v>2.7386127875258306</v>
      </c>
      <c r="P18" s="30">
        <v>2</v>
      </c>
      <c r="Q18" s="34">
        <f t="shared" si="7"/>
        <v>1.5811388300841898</v>
      </c>
      <c r="R18" s="30">
        <v>3</v>
      </c>
      <c r="S18" s="34">
        <f t="shared" si="8"/>
        <v>1.8708286933869707</v>
      </c>
      <c r="T18" s="1"/>
      <c r="U18" s="1"/>
      <c r="V18" s="1"/>
      <c r="W18" s="1"/>
    </row>
    <row r="19" spans="1:23" x14ac:dyDescent="0.25">
      <c r="A19" s="7">
        <v>15</v>
      </c>
      <c r="B19" s="30">
        <v>7</v>
      </c>
      <c r="C19" s="31">
        <f t="shared" si="0"/>
        <v>2.7386127875258306</v>
      </c>
      <c r="D19" s="30">
        <v>7</v>
      </c>
      <c r="E19" s="34">
        <f t="shared" si="1"/>
        <v>2.7386127875258306</v>
      </c>
      <c r="F19" s="30">
        <v>7</v>
      </c>
      <c r="G19" s="34">
        <f t="shared" si="2"/>
        <v>2.7386127875258306</v>
      </c>
      <c r="H19" s="35">
        <v>6</v>
      </c>
      <c r="I19" s="31">
        <f t="shared" si="3"/>
        <v>2.5495097567963922</v>
      </c>
      <c r="J19" s="35">
        <v>5</v>
      </c>
      <c r="K19" s="31">
        <f t="shared" si="4"/>
        <v>2.3452078799117149</v>
      </c>
      <c r="L19" s="35">
        <v>5</v>
      </c>
      <c r="M19" s="31">
        <f>SQRT(L19+0.5)</f>
        <v>2.3452078799117149</v>
      </c>
      <c r="N19" s="30">
        <v>2</v>
      </c>
      <c r="O19" s="34">
        <f t="shared" si="6"/>
        <v>1.5811388300841898</v>
      </c>
      <c r="P19" s="30">
        <v>2</v>
      </c>
      <c r="Q19" s="34">
        <f t="shared" si="7"/>
        <v>1.5811388300841898</v>
      </c>
      <c r="R19" s="30">
        <v>5</v>
      </c>
      <c r="S19" s="34">
        <f t="shared" si="8"/>
        <v>2.3452078799117149</v>
      </c>
      <c r="T19" s="1"/>
      <c r="U19" s="1"/>
      <c r="V19" s="1"/>
      <c r="W19" s="1"/>
    </row>
    <row r="20" spans="1:23" x14ac:dyDescent="0.25">
      <c r="A20" s="6" t="s">
        <v>5</v>
      </c>
      <c r="B20" s="6">
        <f t="shared" ref="B20:S20" si="9">SUM(B5:B19)</f>
        <v>92</v>
      </c>
      <c r="C20" s="8">
        <f t="shared" si="9"/>
        <v>38.575255874939046</v>
      </c>
      <c r="D20" s="6">
        <f t="shared" si="9"/>
        <v>91</v>
      </c>
      <c r="E20" s="8">
        <f t="shared" si="9"/>
        <v>38.386152844209612</v>
      </c>
      <c r="F20" s="6">
        <f t="shared" si="9"/>
        <v>70</v>
      </c>
      <c r="G20" s="8">
        <f t="shared" si="9"/>
        <v>33.653162099149306</v>
      </c>
      <c r="H20" s="11">
        <f t="shared" si="9"/>
        <v>79</v>
      </c>
      <c r="I20" s="8">
        <f t="shared" si="9"/>
        <v>35.875180108369015</v>
      </c>
      <c r="J20" s="6">
        <f t="shared" si="9"/>
        <v>75</v>
      </c>
      <c r="K20" s="8">
        <f t="shared" si="9"/>
        <v>35.099775560806144</v>
      </c>
      <c r="L20" s="6">
        <f t="shared" si="9"/>
        <v>70</v>
      </c>
      <c r="M20" s="8">
        <f t="shared" si="9"/>
        <v>33.83911002394543</v>
      </c>
      <c r="N20" s="12">
        <f t="shared" si="9"/>
        <v>59</v>
      </c>
      <c r="O20" s="8">
        <f t="shared" si="9"/>
        <v>31.250318115127527</v>
      </c>
      <c r="P20" s="6">
        <f t="shared" si="9"/>
        <v>48</v>
      </c>
      <c r="Q20" s="8">
        <f t="shared" si="9"/>
        <v>28.498903731080123</v>
      </c>
      <c r="R20" s="6">
        <f t="shared" si="9"/>
        <v>33</v>
      </c>
      <c r="S20" s="8">
        <f t="shared" si="9"/>
        <v>23.975926388670636</v>
      </c>
      <c r="T20" s="1"/>
      <c r="U20" s="1"/>
      <c r="V20" s="1"/>
      <c r="W20" s="1"/>
    </row>
    <row r="21" spans="1:23" x14ac:dyDescent="0.25">
      <c r="A21" s="6" t="s">
        <v>6</v>
      </c>
      <c r="B21" s="36">
        <f t="shared" ref="B21:S21" si="10">AVERAGE(B20/15)</f>
        <v>6.1333333333333337</v>
      </c>
      <c r="C21" s="36">
        <f t="shared" si="10"/>
        <v>2.5716837249959363</v>
      </c>
      <c r="D21" s="36">
        <f t="shared" si="10"/>
        <v>6.0666666666666664</v>
      </c>
      <c r="E21" s="36">
        <f t="shared" si="10"/>
        <v>2.5590768562806407</v>
      </c>
      <c r="F21" s="36">
        <f t="shared" si="10"/>
        <v>4.666666666666667</v>
      </c>
      <c r="G21" s="36">
        <f t="shared" si="10"/>
        <v>2.2435441399432872</v>
      </c>
      <c r="H21" s="38">
        <f t="shared" si="10"/>
        <v>5.2666666666666666</v>
      </c>
      <c r="I21" s="36">
        <f t="shared" si="10"/>
        <v>2.3916786738912679</v>
      </c>
      <c r="J21" s="36">
        <f t="shared" si="10"/>
        <v>5</v>
      </c>
      <c r="K21" s="36">
        <f t="shared" si="10"/>
        <v>2.3399850373870761</v>
      </c>
      <c r="L21" s="36">
        <f t="shared" si="10"/>
        <v>4.666666666666667</v>
      </c>
      <c r="M21" s="36">
        <f t="shared" si="10"/>
        <v>2.2559406682630287</v>
      </c>
      <c r="N21" s="37">
        <f t="shared" si="10"/>
        <v>3.9333333333333331</v>
      </c>
      <c r="O21" s="36">
        <f t="shared" si="10"/>
        <v>2.0833545410085019</v>
      </c>
      <c r="P21" s="36">
        <f t="shared" si="10"/>
        <v>3.2</v>
      </c>
      <c r="Q21" s="36">
        <f t="shared" si="10"/>
        <v>1.8999269154053415</v>
      </c>
      <c r="R21" s="36">
        <f t="shared" si="10"/>
        <v>2.2000000000000002</v>
      </c>
      <c r="S21" s="36">
        <f t="shared" si="10"/>
        <v>1.5983950925780424</v>
      </c>
      <c r="T21" s="1"/>
      <c r="U21" s="1"/>
      <c r="V21" s="1"/>
      <c r="W21" s="1"/>
    </row>
    <row r="23" spans="1:23" x14ac:dyDescent="0.25">
      <c r="A23" t="s">
        <v>7</v>
      </c>
    </row>
    <row r="24" spans="1:23" x14ac:dyDescent="0.25">
      <c r="A24" s="6"/>
      <c r="B24" s="111" t="s">
        <v>3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23" x14ac:dyDescent="0.25">
      <c r="A25" s="6"/>
      <c r="B25" s="111" t="s">
        <v>8</v>
      </c>
      <c r="C25" s="111"/>
      <c r="D25" s="111" t="s">
        <v>9</v>
      </c>
      <c r="E25" s="111"/>
      <c r="F25" s="111" t="s">
        <v>10</v>
      </c>
      <c r="G25" s="111"/>
      <c r="H25" s="111" t="s">
        <v>11</v>
      </c>
      <c r="I25" s="111"/>
      <c r="J25" s="111" t="s">
        <v>12</v>
      </c>
      <c r="K25" s="111"/>
      <c r="L25" s="111" t="s">
        <v>13</v>
      </c>
      <c r="M25" s="111"/>
      <c r="N25" s="111" t="s">
        <v>14</v>
      </c>
      <c r="O25" s="111"/>
      <c r="P25" s="111" t="s">
        <v>15</v>
      </c>
      <c r="Q25" s="111"/>
      <c r="R25" s="111" t="s">
        <v>16</v>
      </c>
      <c r="S25" s="111"/>
      <c r="T25" s="113"/>
      <c r="U25" s="113"/>
      <c r="V25" s="113"/>
      <c r="W25" s="113"/>
    </row>
    <row r="26" spans="1:23" x14ac:dyDescent="0.25">
      <c r="A26" s="6" t="s">
        <v>0</v>
      </c>
      <c r="B26" s="6" t="s">
        <v>1</v>
      </c>
      <c r="C26" s="6" t="s">
        <v>2</v>
      </c>
      <c r="D26" s="6" t="s">
        <v>1</v>
      </c>
      <c r="E26" s="6" t="s">
        <v>2</v>
      </c>
      <c r="F26" s="6" t="s">
        <v>1</v>
      </c>
      <c r="G26" s="6" t="s">
        <v>2</v>
      </c>
      <c r="H26" s="6" t="s">
        <v>1</v>
      </c>
      <c r="I26" s="6" t="s">
        <v>2</v>
      </c>
      <c r="J26" s="6" t="s">
        <v>1</v>
      </c>
      <c r="K26" s="6" t="s">
        <v>2</v>
      </c>
      <c r="L26" s="6" t="s">
        <v>1</v>
      </c>
      <c r="M26" s="6" t="s">
        <v>2</v>
      </c>
      <c r="N26" s="6" t="s">
        <v>1</v>
      </c>
      <c r="O26" s="6" t="s">
        <v>2</v>
      </c>
      <c r="P26" s="6" t="s">
        <v>1</v>
      </c>
      <c r="Q26" s="6" t="s">
        <v>2</v>
      </c>
      <c r="R26" s="6" t="s">
        <v>1</v>
      </c>
      <c r="S26" s="6" t="s">
        <v>2</v>
      </c>
    </row>
    <row r="27" spans="1:23" x14ac:dyDescent="0.25">
      <c r="A27" s="7">
        <v>1</v>
      </c>
      <c r="B27" s="30">
        <v>5</v>
      </c>
      <c r="C27" s="31">
        <f>SQRT(B27+0.5)</f>
        <v>2.3452078799117149</v>
      </c>
      <c r="D27" s="32">
        <v>6</v>
      </c>
      <c r="E27" s="31">
        <f>(D27+0.5)^0.5</f>
        <v>2.5495097567963922</v>
      </c>
      <c r="F27" s="32">
        <v>5</v>
      </c>
      <c r="G27" s="31">
        <f>SQRT(F27+0.5)</f>
        <v>2.3452078799117149</v>
      </c>
      <c r="H27" s="33">
        <v>4</v>
      </c>
      <c r="I27" s="31">
        <f>SQRT(H27+0.5)</f>
        <v>2.1213203435596424</v>
      </c>
      <c r="J27" s="33">
        <v>4</v>
      </c>
      <c r="K27" s="31">
        <f>SQRT(J27+0.5)</f>
        <v>2.1213203435596424</v>
      </c>
      <c r="L27" s="33">
        <v>6</v>
      </c>
      <c r="M27" s="31">
        <f>SQRT(L27+0.5)</f>
        <v>2.5495097567963922</v>
      </c>
      <c r="N27" s="32">
        <v>5</v>
      </c>
      <c r="O27" s="31">
        <f>SQRT(N27+0.5)</f>
        <v>2.3452078799117149</v>
      </c>
      <c r="P27" s="32">
        <v>4</v>
      </c>
      <c r="Q27" s="31">
        <f>SQRT(P27+0.5)</f>
        <v>2.1213203435596424</v>
      </c>
      <c r="R27" s="32">
        <v>6</v>
      </c>
      <c r="S27" s="31">
        <f>SQRT(R27+0.5)</f>
        <v>2.5495097567963922</v>
      </c>
    </row>
    <row r="28" spans="1:23" x14ac:dyDescent="0.25">
      <c r="A28" s="7">
        <v>2</v>
      </c>
      <c r="B28" s="30">
        <v>5</v>
      </c>
      <c r="C28" s="31">
        <f t="shared" ref="C28:C41" si="11">SQRT(B28+0.5)</f>
        <v>2.3452078799117149</v>
      </c>
      <c r="D28" s="32">
        <v>4</v>
      </c>
      <c r="E28" s="31">
        <f t="shared" ref="E28:E41" si="12">(D28+0.5)^0.5</f>
        <v>2.1213203435596424</v>
      </c>
      <c r="F28" s="32">
        <v>4</v>
      </c>
      <c r="G28" s="31">
        <f t="shared" ref="G28:G41" si="13">SQRT(F28+0.5)</f>
        <v>2.1213203435596424</v>
      </c>
      <c r="H28" s="33">
        <v>5</v>
      </c>
      <c r="I28" s="31">
        <f t="shared" ref="I28:I41" si="14">SQRT(H28+0.5)</f>
        <v>2.3452078799117149</v>
      </c>
      <c r="J28" s="33">
        <v>4</v>
      </c>
      <c r="K28" s="31">
        <f t="shared" ref="K28:K41" si="15">SQRT(J28+0.5)</f>
        <v>2.1213203435596424</v>
      </c>
      <c r="L28" s="33">
        <v>4</v>
      </c>
      <c r="M28" s="31">
        <f t="shared" ref="M28:M40" si="16">SQRT(L28+0.5)</f>
        <v>2.1213203435596424</v>
      </c>
      <c r="N28" s="32">
        <v>5</v>
      </c>
      <c r="O28" s="31">
        <f t="shared" ref="O28:O41" si="17">SQRT(N28+0.5)</f>
        <v>2.3452078799117149</v>
      </c>
      <c r="P28" s="32">
        <v>6</v>
      </c>
      <c r="Q28" s="31">
        <f t="shared" ref="Q28:Q41" si="18">SQRT(P28+0.5)</f>
        <v>2.5495097567963922</v>
      </c>
      <c r="R28" s="32">
        <v>6</v>
      </c>
      <c r="S28" s="31">
        <f t="shared" ref="S28:S41" si="19">SQRT(R28+0.5)</f>
        <v>2.5495097567963922</v>
      </c>
    </row>
    <row r="29" spans="1:23" x14ac:dyDescent="0.25">
      <c r="A29" s="7">
        <v>3</v>
      </c>
      <c r="B29" s="30">
        <v>5</v>
      </c>
      <c r="C29" s="31">
        <f t="shared" si="11"/>
        <v>2.3452078799117149</v>
      </c>
      <c r="D29" s="32">
        <v>4</v>
      </c>
      <c r="E29" s="31">
        <f t="shared" si="12"/>
        <v>2.1213203435596424</v>
      </c>
      <c r="F29" s="32">
        <v>4</v>
      </c>
      <c r="G29" s="31">
        <f t="shared" si="13"/>
        <v>2.1213203435596424</v>
      </c>
      <c r="H29" s="33">
        <v>4</v>
      </c>
      <c r="I29" s="31">
        <f t="shared" si="14"/>
        <v>2.1213203435596424</v>
      </c>
      <c r="J29" s="33">
        <v>4</v>
      </c>
      <c r="K29" s="31">
        <f t="shared" si="15"/>
        <v>2.1213203435596424</v>
      </c>
      <c r="L29" s="33">
        <v>7</v>
      </c>
      <c r="M29" s="31">
        <f t="shared" si="16"/>
        <v>2.7386127875258306</v>
      </c>
      <c r="N29" s="32">
        <v>5</v>
      </c>
      <c r="O29" s="31">
        <f t="shared" si="17"/>
        <v>2.3452078799117149</v>
      </c>
      <c r="P29" s="32">
        <v>7</v>
      </c>
      <c r="Q29" s="31">
        <f t="shared" si="18"/>
        <v>2.7386127875258306</v>
      </c>
      <c r="R29" s="32">
        <v>5</v>
      </c>
      <c r="S29" s="31">
        <f t="shared" si="19"/>
        <v>2.3452078799117149</v>
      </c>
    </row>
    <row r="30" spans="1:23" x14ac:dyDescent="0.25">
      <c r="A30" s="7">
        <v>4</v>
      </c>
      <c r="B30" s="30">
        <v>4</v>
      </c>
      <c r="C30" s="31">
        <f t="shared" si="11"/>
        <v>2.1213203435596424</v>
      </c>
      <c r="D30" s="32">
        <v>5</v>
      </c>
      <c r="E30" s="31">
        <f t="shared" si="12"/>
        <v>2.3452078799117149</v>
      </c>
      <c r="F30" s="32">
        <v>6</v>
      </c>
      <c r="G30" s="31">
        <f t="shared" si="13"/>
        <v>2.5495097567963922</v>
      </c>
      <c r="H30" s="33">
        <v>6</v>
      </c>
      <c r="I30" s="31">
        <f t="shared" si="14"/>
        <v>2.5495097567963922</v>
      </c>
      <c r="J30" s="33">
        <v>5</v>
      </c>
      <c r="K30" s="31">
        <f t="shared" si="15"/>
        <v>2.3452078799117149</v>
      </c>
      <c r="L30" s="33">
        <v>5</v>
      </c>
      <c r="M30" s="31">
        <f t="shared" si="16"/>
        <v>2.3452078799117149</v>
      </c>
      <c r="N30" s="32">
        <v>5</v>
      </c>
      <c r="O30" s="31">
        <f t="shared" si="17"/>
        <v>2.3452078799117149</v>
      </c>
      <c r="P30" s="32">
        <v>3</v>
      </c>
      <c r="Q30" s="31">
        <f t="shared" si="18"/>
        <v>1.8708286933869707</v>
      </c>
      <c r="R30" s="32">
        <v>7</v>
      </c>
      <c r="S30" s="31">
        <f t="shared" si="19"/>
        <v>2.7386127875258306</v>
      </c>
    </row>
    <row r="31" spans="1:23" x14ac:dyDescent="0.25">
      <c r="A31" s="7">
        <v>5</v>
      </c>
      <c r="B31" s="30">
        <v>7</v>
      </c>
      <c r="C31" s="31">
        <f t="shared" si="11"/>
        <v>2.7386127875258306</v>
      </c>
      <c r="D31" s="30">
        <v>5</v>
      </c>
      <c r="E31" s="34">
        <f t="shared" si="12"/>
        <v>2.3452078799117149</v>
      </c>
      <c r="F31" s="30">
        <v>5</v>
      </c>
      <c r="G31" s="34">
        <f t="shared" si="13"/>
        <v>2.3452078799117149</v>
      </c>
      <c r="H31" s="35">
        <v>4</v>
      </c>
      <c r="I31" s="31">
        <f t="shared" si="14"/>
        <v>2.1213203435596424</v>
      </c>
      <c r="J31" s="35">
        <v>5</v>
      </c>
      <c r="K31" s="31">
        <f t="shared" si="15"/>
        <v>2.3452078799117149</v>
      </c>
      <c r="L31" s="35">
        <v>7</v>
      </c>
      <c r="M31" s="31">
        <f t="shared" si="16"/>
        <v>2.7386127875258306</v>
      </c>
      <c r="N31" s="30">
        <v>7</v>
      </c>
      <c r="O31" s="34">
        <f t="shared" si="17"/>
        <v>2.7386127875258306</v>
      </c>
      <c r="P31" s="30">
        <v>6</v>
      </c>
      <c r="Q31" s="34">
        <f t="shared" si="18"/>
        <v>2.5495097567963922</v>
      </c>
      <c r="R31" s="30">
        <v>5</v>
      </c>
      <c r="S31" s="34">
        <f t="shared" si="19"/>
        <v>2.3452078799117149</v>
      </c>
    </row>
    <row r="32" spans="1:23" x14ac:dyDescent="0.25">
      <c r="A32" s="7">
        <v>6</v>
      </c>
      <c r="B32" s="30">
        <v>5</v>
      </c>
      <c r="C32" s="31">
        <f t="shared" si="11"/>
        <v>2.3452078799117149</v>
      </c>
      <c r="D32" s="30">
        <v>4</v>
      </c>
      <c r="E32" s="34">
        <f t="shared" si="12"/>
        <v>2.1213203435596424</v>
      </c>
      <c r="F32" s="30">
        <v>6</v>
      </c>
      <c r="G32" s="34">
        <f t="shared" si="13"/>
        <v>2.5495097567963922</v>
      </c>
      <c r="H32" s="35">
        <v>5</v>
      </c>
      <c r="I32" s="31">
        <f t="shared" si="14"/>
        <v>2.3452078799117149</v>
      </c>
      <c r="J32" s="35">
        <v>7</v>
      </c>
      <c r="K32" s="31">
        <f t="shared" si="15"/>
        <v>2.7386127875258306</v>
      </c>
      <c r="L32" s="35">
        <v>7</v>
      </c>
      <c r="M32" s="31">
        <f t="shared" si="16"/>
        <v>2.7386127875258306</v>
      </c>
      <c r="N32" s="30">
        <v>5</v>
      </c>
      <c r="O32" s="34">
        <f t="shared" si="17"/>
        <v>2.3452078799117149</v>
      </c>
      <c r="P32" s="30">
        <v>6</v>
      </c>
      <c r="Q32" s="34">
        <f t="shared" si="18"/>
        <v>2.5495097567963922</v>
      </c>
      <c r="R32" s="30">
        <v>5</v>
      </c>
      <c r="S32" s="34">
        <f t="shared" si="19"/>
        <v>2.3452078799117149</v>
      </c>
    </row>
    <row r="33" spans="1:23" x14ac:dyDescent="0.25">
      <c r="A33" s="7">
        <v>7</v>
      </c>
      <c r="B33" s="30">
        <v>7</v>
      </c>
      <c r="C33" s="31">
        <f t="shared" si="11"/>
        <v>2.7386127875258306</v>
      </c>
      <c r="D33" s="30">
        <v>6</v>
      </c>
      <c r="E33" s="34">
        <f t="shared" si="12"/>
        <v>2.5495097567963922</v>
      </c>
      <c r="F33" s="30">
        <v>7</v>
      </c>
      <c r="G33" s="34">
        <f t="shared" si="13"/>
        <v>2.7386127875258306</v>
      </c>
      <c r="H33" s="35">
        <v>7</v>
      </c>
      <c r="I33" s="31">
        <f t="shared" si="14"/>
        <v>2.7386127875258306</v>
      </c>
      <c r="J33" s="35">
        <v>5</v>
      </c>
      <c r="K33" s="31">
        <f t="shared" si="15"/>
        <v>2.3452078799117149</v>
      </c>
      <c r="L33" s="35">
        <v>5</v>
      </c>
      <c r="M33" s="31">
        <f t="shared" si="16"/>
        <v>2.3452078799117149</v>
      </c>
      <c r="N33" s="30">
        <v>7</v>
      </c>
      <c r="O33" s="34">
        <f t="shared" si="17"/>
        <v>2.7386127875258306</v>
      </c>
      <c r="P33" s="30">
        <v>6</v>
      </c>
      <c r="Q33" s="34">
        <f t="shared" si="18"/>
        <v>2.5495097567963922</v>
      </c>
      <c r="R33" s="30">
        <v>5</v>
      </c>
      <c r="S33" s="34">
        <f t="shared" si="19"/>
        <v>2.3452078799117149</v>
      </c>
    </row>
    <row r="34" spans="1:23" x14ac:dyDescent="0.25">
      <c r="A34" s="7">
        <v>8</v>
      </c>
      <c r="B34" s="30">
        <v>5</v>
      </c>
      <c r="C34" s="31">
        <f t="shared" si="11"/>
        <v>2.3452078799117149</v>
      </c>
      <c r="D34" s="30">
        <v>6</v>
      </c>
      <c r="E34" s="34">
        <f t="shared" si="12"/>
        <v>2.5495097567963922</v>
      </c>
      <c r="F34" s="30">
        <v>5</v>
      </c>
      <c r="G34" s="34">
        <f t="shared" si="13"/>
        <v>2.3452078799117149</v>
      </c>
      <c r="H34" s="35">
        <v>7</v>
      </c>
      <c r="I34" s="31">
        <f t="shared" si="14"/>
        <v>2.7386127875258306</v>
      </c>
      <c r="J34" s="35">
        <v>6</v>
      </c>
      <c r="K34" s="31">
        <f t="shared" si="15"/>
        <v>2.5495097567963922</v>
      </c>
      <c r="L34" s="35">
        <v>6</v>
      </c>
      <c r="M34" s="31">
        <f t="shared" si="16"/>
        <v>2.5495097567963922</v>
      </c>
      <c r="N34" s="30">
        <v>6</v>
      </c>
      <c r="O34" s="34">
        <f t="shared" si="17"/>
        <v>2.5495097567963922</v>
      </c>
      <c r="P34" s="30">
        <v>5</v>
      </c>
      <c r="Q34" s="34">
        <f t="shared" si="18"/>
        <v>2.3452078799117149</v>
      </c>
      <c r="R34" s="30">
        <v>6</v>
      </c>
      <c r="S34" s="34">
        <f t="shared" si="19"/>
        <v>2.5495097567963922</v>
      </c>
    </row>
    <row r="35" spans="1:23" x14ac:dyDescent="0.25">
      <c r="A35" s="7">
        <v>9</v>
      </c>
      <c r="B35" s="30">
        <v>5</v>
      </c>
      <c r="C35" s="31">
        <f t="shared" si="11"/>
        <v>2.3452078799117149</v>
      </c>
      <c r="D35" s="30">
        <v>6</v>
      </c>
      <c r="E35" s="34">
        <f t="shared" si="12"/>
        <v>2.5495097567963922</v>
      </c>
      <c r="F35" s="30">
        <v>7</v>
      </c>
      <c r="G35" s="34">
        <f t="shared" si="13"/>
        <v>2.7386127875258306</v>
      </c>
      <c r="H35" s="35">
        <v>5</v>
      </c>
      <c r="I35" s="31">
        <f t="shared" si="14"/>
        <v>2.3452078799117149</v>
      </c>
      <c r="J35" s="35">
        <v>5</v>
      </c>
      <c r="K35" s="31">
        <f t="shared" si="15"/>
        <v>2.3452078799117149</v>
      </c>
      <c r="L35" s="35">
        <v>5</v>
      </c>
      <c r="M35" s="31">
        <f t="shared" si="16"/>
        <v>2.3452078799117149</v>
      </c>
      <c r="N35" s="30">
        <v>5</v>
      </c>
      <c r="O35" s="34">
        <f t="shared" si="17"/>
        <v>2.3452078799117149</v>
      </c>
      <c r="P35" s="30">
        <v>4</v>
      </c>
      <c r="Q35" s="34">
        <f t="shared" si="18"/>
        <v>2.1213203435596424</v>
      </c>
      <c r="R35" s="30">
        <v>7</v>
      </c>
      <c r="S35" s="34">
        <f t="shared" si="19"/>
        <v>2.7386127875258306</v>
      </c>
    </row>
    <row r="36" spans="1:23" x14ac:dyDescent="0.25">
      <c r="A36" s="7">
        <v>10</v>
      </c>
      <c r="B36" s="30">
        <v>6</v>
      </c>
      <c r="C36" s="31">
        <f t="shared" si="11"/>
        <v>2.5495097567963922</v>
      </c>
      <c r="D36" s="30">
        <v>7</v>
      </c>
      <c r="E36" s="34">
        <f t="shared" si="12"/>
        <v>2.7386127875258306</v>
      </c>
      <c r="F36" s="30">
        <v>5</v>
      </c>
      <c r="G36" s="34">
        <f t="shared" si="13"/>
        <v>2.3452078799117149</v>
      </c>
      <c r="H36" s="35">
        <v>6</v>
      </c>
      <c r="I36" s="31">
        <f t="shared" si="14"/>
        <v>2.5495097567963922</v>
      </c>
      <c r="J36" s="35">
        <v>6</v>
      </c>
      <c r="K36" s="31">
        <f t="shared" si="15"/>
        <v>2.5495097567963922</v>
      </c>
      <c r="L36" s="35">
        <v>6</v>
      </c>
      <c r="M36" s="31">
        <f t="shared" si="16"/>
        <v>2.5495097567963922</v>
      </c>
      <c r="N36" s="30">
        <v>4</v>
      </c>
      <c r="O36" s="34">
        <f t="shared" si="17"/>
        <v>2.1213203435596424</v>
      </c>
      <c r="P36" s="30">
        <v>4</v>
      </c>
      <c r="Q36" s="34">
        <f t="shared" si="18"/>
        <v>2.1213203435596424</v>
      </c>
      <c r="R36" s="30">
        <v>5</v>
      </c>
      <c r="S36" s="34">
        <f t="shared" si="19"/>
        <v>2.3452078799117149</v>
      </c>
    </row>
    <row r="37" spans="1:23" x14ac:dyDescent="0.25">
      <c r="A37" s="7">
        <v>11</v>
      </c>
      <c r="B37" s="30">
        <v>6</v>
      </c>
      <c r="C37" s="31">
        <f t="shared" si="11"/>
        <v>2.5495097567963922</v>
      </c>
      <c r="D37" s="30">
        <v>7</v>
      </c>
      <c r="E37" s="34">
        <f t="shared" si="12"/>
        <v>2.7386127875258306</v>
      </c>
      <c r="F37" s="30">
        <v>6</v>
      </c>
      <c r="G37" s="34">
        <f t="shared" si="13"/>
        <v>2.5495097567963922</v>
      </c>
      <c r="H37" s="35">
        <v>6</v>
      </c>
      <c r="I37" s="31">
        <f t="shared" si="14"/>
        <v>2.5495097567963922</v>
      </c>
      <c r="J37" s="35">
        <v>5</v>
      </c>
      <c r="K37" s="31">
        <f t="shared" si="15"/>
        <v>2.3452078799117149</v>
      </c>
      <c r="L37" s="35">
        <v>5</v>
      </c>
      <c r="M37" s="31">
        <f t="shared" si="16"/>
        <v>2.3452078799117149</v>
      </c>
      <c r="N37" s="30">
        <v>5</v>
      </c>
      <c r="O37" s="34">
        <f t="shared" si="17"/>
        <v>2.3452078799117149</v>
      </c>
      <c r="P37" s="30">
        <v>5</v>
      </c>
      <c r="Q37" s="34">
        <f t="shared" si="18"/>
        <v>2.3452078799117149</v>
      </c>
      <c r="R37" s="30">
        <v>5</v>
      </c>
      <c r="S37" s="34">
        <f t="shared" si="19"/>
        <v>2.3452078799117149</v>
      </c>
    </row>
    <row r="38" spans="1:23" x14ac:dyDescent="0.25">
      <c r="A38" s="7">
        <v>12</v>
      </c>
      <c r="B38" s="30">
        <v>4</v>
      </c>
      <c r="C38" s="31">
        <f t="shared" si="11"/>
        <v>2.1213203435596424</v>
      </c>
      <c r="D38" s="30">
        <v>5</v>
      </c>
      <c r="E38" s="34">
        <f t="shared" si="12"/>
        <v>2.3452078799117149</v>
      </c>
      <c r="F38" s="30">
        <v>4</v>
      </c>
      <c r="G38" s="34">
        <f t="shared" si="13"/>
        <v>2.1213203435596424</v>
      </c>
      <c r="H38" s="35">
        <v>4</v>
      </c>
      <c r="I38" s="31">
        <f t="shared" si="14"/>
        <v>2.1213203435596424</v>
      </c>
      <c r="J38" s="35">
        <v>7</v>
      </c>
      <c r="K38" s="31">
        <f t="shared" si="15"/>
        <v>2.7386127875258306</v>
      </c>
      <c r="L38" s="35">
        <v>7</v>
      </c>
      <c r="M38" s="31">
        <f t="shared" si="16"/>
        <v>2.7386127875258306</v>
      </c>
      <c r="N38" s="30">
        <v>2</v>
      </c>
      <c r="O38" s="34">
        <f t="shared" si="17"/>
        <v>1.5811388300841898</v>
      </c>
      <c r="P38" s="30">
        <v>7</v>
      </c>
      <c r="Q38" s="34">
        <f t="shared" si="18"/>
        <v>2.7386127875258306</v>
      </c>
      <c r="R38" s="30">
        <v>6</v>
      </c>
      <c r="S38" s="34">
        <f t="shared" si="19"/>
        <v>2.5495097567963922</v>
      </c>
    </row>
    <row r="39" spans="1:23" x14ac:dyDescent="0.25">
      <c r="A39" s="7">
        <v>13</v>
      </c>
      <c r="B39" s="30">
        <v>5</v>
      </c>
      <c r="C39" s="31">
        <f t="shared" si="11"/>
        <v>2.3452078799117149</v>
      </c>
      <c r="D39" s="30">
        <v>5</v>
      </c>
      <c r="E39" s="34">
        <f t="shared" si="12"/>
        <v>2.3452078799117149</v>
      </c>
      <c r="F39" s="30">
        <v>6</v>
      </c>
      <c r="G39" s="34">
        <f t="shared" si="13"/>
        <v>2.5495097567963922</v>
      </c>
      <c r="H39" s="35">
        <v>6</v>
      </c>
      <c r="I39" s="31">
        <f t="shared" si="14"/>
        <v>2.5495097567963922</v>
      </c>
      <c r="J39" s="35">
        <v>5</v>
      </c>
      <c r="K39" s="31">
        <f t="shared" si="15"/>
        <v>2.3452078799117149</v>
      </c>
      <c r="L39" s="35">
        <v>7</v>
      </c>
      <c r="M39" s="31">
        <f t="shared" si="16"/>
        <v>2.7386127875258306</v>
      </c>
      <c r="N39" s="30">
        <v>6</v>
      </c>
      <c r="O39" s="34">
        <f t="shared" si="17"/>
        <v>2.5495097567963922</v>
      </c>
      <c r="P39" s="30">
        <v>5</v>
      </c>
      <c r="Q39" s="34">
        <f t="shared" si="18"/>
        <v>2.3452078799117149</v>
      </c>
      <c r="R39" s="30">
        <v>7</v>
      </c>
      <c r="S39" s="34">
        <f t="shared" si="19"/>
        <v>2.7386127875258306</v>
      </c>
    </row>
    <row r="40" spans="1:23" x14ac:dyDescent="0.25">
      <c r="A40" s="7">
        <v>14</v>
      </c>
      <c r="B40" s="30">
        <v>6</v>
      </c>
      <c r="C40" s="31">
        <f t="shared" si="11"/>
        <v>2.5495097567963922</v>
      </c>
      <c r="D40" s="30">
        <v>7</v>
      </c>
      <c r="E40" s="34">
        <f t="shared" si="12"/>
        <v>2.7386127875258306</v>
      </c>
      <c r="F40" s="30">
        <v>6</v>
      </c>
      <c r="G40" s="34">
        <f t="shared" si="13"/>
        <v>2.5495097567963922</v>
      </c>
      <c r="H40" s="35">
        <v>6</v>
      </c>
      <c r="I40" s="31">
        <f t="shared" si="14"/>
        <v>2.5495097567963922</v>
      </c>
      <c r="J40" s="35">
        <v>6</v>
      </c>
      <c r="K40" s="31">
        <f t="shared" si="15"/>
        <v>2.5495097567963922</v>
      </c>
      <c r="L40" s="35">
        <v>5</v>
      </c>
      <c r="M40" s="31">
        <f t="shared" si="16"/>
        <v>2.3452078799117149</v>
      </c>
      <c r="N40" s="30">
        <v>5</v>
      </c>
      <c r="O40" s="34">
        <f t="shared" si="17"/>
        <v>2.3452078799117149</v>
      </c>
      <c r="P40" s="30">
        <v>7</v>
      </c>
      <c r="Q40" s="34">
        <f t="shared" si="18"/>
        <v>2.7386127875258306</v>
      </c>
      <c r="R40" s="30">
        <v>5</v>
      </c>
      <c r="S40" s="34">
        <f t="shared" si="19"/>
        <v>2.3452078799117149</v>
      </c>
    </row>
    <row r="41" spans="1:23" x14ac:dyDescent="0.25">
      <c r="A41" s="7">
        <v>15</v>
      </c>
      <c r="B41" s="30">
        <v>6</v>
      </c>
      <c r="C41" s="31">
        <f t="shared" si="11"/>
        <v>2.5495097567963922</v>
      </c>
      <c r="D41" s="30">
        <v>7</v>
      </c>
      <c r="E41" s="34">
        <f t="shared" si="12"/>
        <v>2.7386127875258306</v>
      </c>
      <c r="F41" s="30">
        <v>6</v>
      </c>
      <c r="G41" s="34">
        <f t="shared" si="13"/>
        <v>2.5495097567963922</v>
      </c>
      <c r="H41" s="35">
        <v>6</v>
      </c>
      <c r="I41" s="31">
        <f t="shared" si="14"/>
        <v>2.5495097567963922</v>
      </c>
      <c r="J41" s="35">
        <v>5</v>
      </c>
      <c r="K41" s="31">
        <f t="shared" si="15"/>
        <v>2.3452078799117149</v>
      </c>
      <c r="L41" s="35">
        <v>5</v>
      </c>
      <c r="M41" s="31">
        <f>SQRT(L41+0.5)</f>
        <v>2.3452078799117149</v>
      </c>
      <c r="N41" s="30">
        <v>5</v>
      </c>
      <c r="O41" s="34">
        <f t="shared" si="17"/>
        <v>2.3452078799117149</v>
      </c>
      <c r="P41" s="30">
        <v>5</v>
      </c>
      <c r="Q41" s="34">
        <f t="shared" si="18"/>
        <v>2.3452078799117149</v>
      </c>
      <c r="R41" s="30">
        <v>4</v>
      </c>
      <c r="S41" s="34">
        <f t="shared" si="19"/>
        <v>2.1213203435596424</v>
      </c>
    </row>
    <row r="42" spans="1:23" x14ac:dyDescent="0.25">
      <c r="A42" s="6" t="s">
        <v>5</v>
      </c>
      <c r="B42" s="6">
        <f t="shared" ref="B42:S42" si="20">SUM(B27:B41)</f>
        <v>81</v>
      </c>
      <c r="C42" s="8">
        <f t="shared" si="20"/>
        <v>36.334360448738515</v>
      </c>
      <c r="D42" s="6">
        <f t="shared" si="20"/>
        <v>84</v>
      </c>
      <c r="E42" s="8">
        <f t="shared" si="20"/>
        <v>36.89728272761468</v>
      </c>
      <c r="F42" s="6">
        <f t="shared" si="20"/>
        <v>82</v>
      </c>
      <c r="G42" s="8">
        <f t="shared" si="20"/>
        <v>36.519076666155804</v>
      </c>
      <c r="H42" s="6">
        <f t="shared" si="20"/>
        <v>81</v>
      </c>
      <c r="I42" s="8">
        <f t="shared" si="20"/>
        <v>36.295189129803731</v>
      </c>
      <c r="J42" s="11">
        <f t="shared" si="20"/>
        <v>79</v>
      </c>
      <c r="K42" s="8">
        <f t="shared" si="20"/>
        <v>35.906171035501771</v>
      </c>
      <c r="L42" s="6">
        <f t="shared" si="20"/>
        <v>87</v>
      </c>
      <c r="M42" s="8">
        <f t="shared" si="20"/>
        <v>37.534160831048261</v>
      </c>
      <c r="N42" s="12">
        <f t="shared" si="20"/>
        <v>77</v>
      </c>
      <c r="O42" s="8">
        <f t="shared" si="20"/>
        <v>35.385575181493707</v>
      </c>
      <c r="P42" s="6">
        <f t="shared" si="20"/>
        <v>80</v>
      </c>
      <c r="Q42" s="8">
        <f t="shared" si="20"/>
        <v>36.029498633475818</v>
      </c>
      <c r="R42" s="6">
        <f t="shared" si="20"/>
        <v>84</v>
      </c>
      <c r="S42" s="8">
        <f t="shared" si="20"/>
        <v>36.951652892704708</v>
      </c>
    </row>
    <row r="43" spans="1:23" x14ac:dyDescent="0.25">
      <c r="A43" s="6" t="s">
        <v>6</v>
      </c>
      <c r="B43" s="8">
        <f t="shared" ref="B43:S43" si="21">AVERAGE(B42/15)</f>
        <v>5.4</v>
      </c>
      <c r="C43" s="8">
        <f t="shared" si="21"/>
        <v>2.4222906965825675</v>
      </c>
      <c r="D43" s="8">
        <f t="shared" si="21"/>
        <v>5.6</v>
      </c>
      <c r="E43" s="8">
        <f t="shared" si="21"/>
        <v>2.4598188485076453</v>
      </c>
      <c r="F43" s="6">
        <f t="shared" si="21"/>
        <v>5.4666666666666668</v>
      </c>
      <c r="G43" s="8">
        <f t="shared" si="21"/>
        <v>2.4346051110770537</v>
      </c>
      <c r="H43" s="6">
        <f t="shared" si="21"/>
        <v>5.4</v>
      </c>
      <c r="I43" s="8">
        <f t="shared" si="21"/>
        <v>2.4196792753202487</v>
      </c>
      <c r="J43" s="13">
        <f t="shared" si="21"/>
        <v>5.2666666666666666</v>
      </c>
      <c r="K43" s="8">
        <f t="shared" si="21"/>
        <v>2.393744735700118</v>
      </c>
      <c r="L43" s="6">
        <f t="shared" si="21"/>
        <v>5.8</v>
      </c>
      <c r="M43" s="8">
        <f t="shared" si="21"/>
        <v>2.5022773887365508</v>
      </c>
      <c r="N43" s="14">
        <f t="shared" si="21"/>
        <v>5.1333333333333337</v>
      </c>
      <c r="O43" s="8">
        <f t="shared" si="21"/>
        <v>2.3590383454329138</v>
      </c>
      <c r="P43" s="6">
        <f t="shared" si="21"/>
        <v>5.333333333333333</v>
      </c>
      <c r="Q43" s="8">
        <f t="shared" si="21"/>
        <v>2.4019665755650546</v>
      </c>
      <c r="R43" s="8">
        <f t="shared" si="21"/>
        <v>5.6</v>
      </c>
      <c r="S43" s="8">
        <f t="shared" si="21"/>
        <v>2.4634435261803138</v>
      </c>
    </row>
    <row r="45" spans="1:23" x14ac:dyDescent="0.25">
      <c r="A45" t="s">
        <v>50</v>
      </c>
    </row>
    <row r="46" spans="1:23" x14ac:dyDescent="0.25">
      <c r="A46" s="6"/>
      <c r="B46" s="111" t="s">
        <v>3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1:23" x14ac:dyDescent="0.25">
      <c r="A47" s="6"/>
      <c r="B47" s="111" t="s">
        <v>8</v>
      </c>
      <c r="C47" s="111"/>
      <c r="D47" s="111" t="s">
        <v>9</v>
      </c>
      <c r="E47" s="111"/>
      <c r="F47" s="111" t="s">
        <v>10</v>
      </c>
      <c r="G47" s="111"/>
      <c r="H47" s="111" t="s">
        <v>11</v>
      </c>
      <c r="I47" s="111"/>
      <c r="J47" s="111" t="s">
        <v>12</v>
      </c>
      <c r="K47" s="111"/>
      <c r="L47" s="111" t="s">
        <v>13</v>
      </c>
      <c r="M47" s="111"/>
      <c r="N47" s="111" t="s">
        <v>14</v>
      </c>
      <c r="O47" s="111"/>
      <c r="P47" s="111" t="s">
        <v>15</v>
      </c>
      <c r="Q47" s="111"/>
      <c r="R47" s="111" t="s">
        <v>16</v>
      </c>
      <c r="S47" s="111"/>
      <c r="T47" s="113"/>
      <c r="U47" s="113"/>
      <c r="V47" s="113"/>
      <c r="W47" s="113"/>
    </row>
    <row r="48" spans="1:23" x14ac:dyDescent="0.25">
      <c r="A48" s="6" t="s">
        <v>0</v>
      </c>
      <c r="B48" s="6" t="s">
        <v>1</v>
      </c>
      <c r="C48" s="6" t="s">
        <v>2</v>
      </c>
      <c r="D48" s="6" t="s">
        <v>1</v>
      </c>
      <c r="E48" s="6" t="s">
        <v>2</v>
      </c>
      <c r="F48" s="6" t="s">
        <v>1</v>
      </c>
      <c r="G48" s="6" t="s">
        <v>2</v>
      </c>
      <c r="H48" s="6" t="s">
        <v>1</v>
      </c>
      <c r="I48" s="6" t="s">
        <v>2</v>
      </c>
      <c r="J48" s="6" t="s">
        <v>1</v>
      </c>
      <c r="K48" s="6" t="s">
        <v>2</v>
      </c>
      <c r="L48" s="6" t="s">
        <v>1</v>
      </c>
      <c r="M48" s="6" t="s">
        <v>2</v>
      </c>
      <c r="N48" s="6" t="s">
        <v>1</v>
      </c>
      <c r="O48" s="6" t="s">
        <v>2</v>
      </c>
      <c r="P48" s="6" t="s">
        <v>1</v>
      </c>
      <c r="Q48" s="6" t="s">
        <v>2</v>
      </c>
      <c r="R48" s="6" t="s">
        <v>1</v>
      </c>
      <c r="S48" s="6" t="s">
        <v>2</v>
      </c>
    </row>
    <row r="49" spans="1:19" x14ac:dyDescent="0.25">
      <c r="A49" s="7">
        <v>1</v>
      </c>
      <c r="B49" s="30">
        <v>6</v>
      </c>
      <c r="C49" s="31">
        <f>SQRT(B49+0.5)</f>
        <v>2.5495097567963922</v>
      </c>
      <c r="D49" s="32">
        <v>6</v>
      </c>
      <c r="E49" s="31">
        <f>(D49+0.5)^0.5</f>
        <v>2.5495097567963922</v>
      </c>
      <c r="F49" s="32">
        <v>4</v>
      </c>
      <c r="G49" s="31">
        <f>SQRT(F49+0.5)</f>
        <v>2.1213203435596424</v>
      </c>
      <c r="H49" s="33">
        <v>4</v>
      </c>
      <c r="I49" s="31">
        <f>SQRT(H49+0.5)</f>
        <v>2.1213203435596424</v>
      </c>
      <c r="J49" s="33">
        <v>5</v>
      </c>
      <c r="K49" s="31">
        <f>SQRT(J49+0.5)</f>
        <v>2.3452078799117149</v>
      </c>
      <c r="L49" s="33">
        <v>5</v>
      </c>
      <c r="M49" s="31">
        <f>SQRT(L49+0.5)</f>
        <v>2.3452078799117149</v>
      </c>
      <c r="N49" s="32">
        <v>3</v>
      </c>
      <c r="O49" s="31">
        <f>SQRT(N49+0.5)</f>
        <v>1.8708286933869707</v>
      </c>
      <c r="P49" s="32">
        <v>2</v>
      </c>
      <c r="Q49" s="31">
        <f>SQRT(P49+0.5)</f>
        <v>1.5811388300841898</v>
      </c>
      <c r="R49" s="32">
        <v>3</v>
      </c>
      <c r="S49" s="31">
        <f>SQRT(R49+0.5)</f>
        <v>1.8708286933869707</v>
      </c>
    </row>
    <row r="50" spans="1:19" x14ac:dyDescent="0.25">
      <c r="A50" s="7">
        <v>2</v>
      </c>
      <c r="B50" s="30">
        <v>3</v>
      </c>
      <c r="C50" s="31">
        <f t="shared" ref="C50:C63" si="22">SQRT(B50+0.5)</f>
        <v>1.8708286933869707</v>
      </c>
      <c r="D50" s="32">
        <v>3</v>
      </c>
      <c r="E50" s="31">
        <f t="shared" ref="E50:E63" si="23">(D50+0.5)^0.5</f>
        <v>1.8708286933869707</v>
      </c>
      <c r="F50" s="32">
        <v>3</v>
      </c>
      <c r="G50" s="31">
        <f t="shared" ref="G50:G63" si="24">SQRT(F50+0.5)</f>
        <v>1.8708286933869707</v>
      </c>
      <c r="H50" s="33">
        <v>4</v>
      </c>
      <c r="I50" s="31">
        <f t="shared" ref="I50:I63" si="25">SQRT(H50+0.5)</f>
        <v>2.1213203435596424</v>
      </c>
      <c r="J50" s="33">
        <v>4</v>
      </c>
      <c r="K50" s="31">
        <f t="shared" ref="K50:K63" si="26">SQRT(J50+0.5)</f>
        <v>2.1213203435596424</v>
      </c>
      <c r="L50" s="33">
        <v>3</v>
      </c>
      <c r="M50" s="31">
        <f t="shared" ref="M50:M62" si="27">SQRT(L50+0.5)</f>
        <v>1.8708286933869707</v>
      </c>
      <c r="N50" s="32">
        <v>4</v>
      </c>
      <c r="O50" s="31">
        <f t="shared" ref="O50:O63" si="28">SQRT(N50+0.5)</f>
        <v>2.1213203435596424</v>
      </c>
      <c r="P50" s="32">
        <v>4</v>
      </c>
      <c r="Q50" s="31">
        <f t="shared" ref="Q50:Q63" si="29">SQRT(P50+0.5)</f>
        <v>2.1213203435596424</v>
      </c>
      <c r="R50" s="32">
        <v>5</v>
      </c>
      <c r="S50" s="31">
        <f t="shared" ref="S50:S63" si="30">SQRT(R50+0.5)</f>
        <v>2.3452078799117149</v>
      </c>
    </row>
    <row r="51" spans="1:19" x14ac:dyDescent="0.25">
      <c r="A51" s="7">
        <v>3</v>
      </c>
      <c r="B51" s="30">
        <v>3</v>
      </c>
      <c r="C51" s="31">
        <f t="shared" si="22"/>
        <v>1.8708286933869707</v>
      </c>
      <c r="D51" s="32">
        <v>3</v>
      </c>
      <c r="E51" s="31">
        <f t="shared" si="23"/>
        <v>1.8708286933869707</v>
      </c>
      <c r="F51" s="32">
        <v>3</v>
      </c>
      <c r="G51" s="31">
        <f t="shared" si="24"/>
        <v>1.8708286933869707</v>
      </c>
      <c r="H51" s="33">
        <v>4</v>
      </c>
      <c r="I51" s="31">
        <f t="shared" si="25"/>
        <v>2.1213203435596424</v>
      </c>
      <c r="J51" s="33">
        <v>4</v>
      </c>
      <c r="K51" s="31">
        <f t="shared" si="26"/>
        <v>2.1213203435596424</v>
      </c>
      <c r="L51" s="33">
        <v>3</v>
      </c>
      <c r="M51" s="31">
        <f t="shared" si="27"/>
        <v>1.8708286933869707</v>
      </c>
      <c r="N51" s="32">
        <v>4</v>
      </c>
      <c r="O51" s="31">
        <f t="shared" si="28"/>
        <v>2.1213203435596424</v>
      </c>
      <c r="P51" s="32">
        <v>4</v>
      </c>
      <c r="Q51" s="31">
        <f t="shared" si="29"/>
        <v>2.1213203435596424</v>
      </c>
      <c r="R51" s="32">
        <v>6</v>
      </c>
      <c r="S51" s="31">
        <f t="shared" si="30"/>
        <v>2.5495097567963922</v>
      </c>
    </row>
    <row r="52" spans="1:19" x14ac:dyDescent="0.25">
      <c r="A52" s="7">
        <v>4</v>
      </c>
      <c r="B52" s="30">
        <v>4</v>
      </c>
      <c r="C52" s="31">
        <f t="shared" si="22"/>
        <v>2.1213203435596424</v>
      </c>
      <c r="D52" s="32">
        <v>4</v>
      </c>
      <c r="E52" s="31">
        <f t="shared" si="23"/>
        <v>2.1213203435596424</v>
      </c>
      <c r="F52" s="32">
        <v>5</v>
      </c>
      <c r="G52" s="31">
        <f t="shared" si="24"/>
        <v>2.3452078799117149</v>
      </c>
      <c r="H52" s="33">
        <v>5</v>
      </c>
      <c r="I52" s="31">
        <f t="shared" si="25"/>
        <v>2.3452078799117149</v>
      </c>
      <c r="J52" s="33">
        <v>6</v>
      </c>
      <c r="K52" s="31">
        <f t="shared" si="26"/>
        <v>2.5495097567963922</v>
      </c>
      <c r="L52" s="33">
        <v>5</v>
      </c>
      <c r="M52" s="31">
        <f t="shared" si="27"/>
        <v>2.3452078799117149</v>
      </c>
      <c r="N52" s="32">
        <v>5</v>
      </c>
      <c r="O52" s="31">
        <f t="shared" si="28"/>
        <v>2.3452078799117149</v>
      </c>
      <c r="P52" s="32">
        <v>6</v>
      </c>
      <c r="Q52" s="31">
        <f t="shared" si="29"/>
        <v>2.5495097567963922</v>
      </c>
      <c r="R52" s="32">
        <v>6</v>
      </c>
      <c r="S52" s="31">
        <f t="shared" si="30"/>
        <v>2.5495097567963922</v>
      </c>
    </row>
    <row r="53" spans="1:19" x14ac:dyDescent="0.25">
      <c r="A53" s="7">
        <v>5</v>
      </c>
      <c r="B53" s="30">
        <v>4</v>
      </c>
      <c r="C53" s="31">
        <f t="shared" si="22"/>
        <v>2.1213203435596424</v>
      </c>
      <c r="D53" s="30">
        <v>5</v>
      </c>
      <c r="E53" s="34">
        <f t="shared" si="23"/>
        <v>2.3452078799117149</v>
      </c>
      <c r="F53" s="30">
        <v>7</v>
      </c>
      <c r="G53" s="34">
        <f t="shared" si="24"/>
        <v>2.7386127875258306</v>
      </c>
      <c r="H53" s="35">
        <v>7</v>
      </c>
      <c r="I53" s="31">
        <f t="shared" si="25"/>
        <v>2.7386127875258306</v>
      </c>
      <c r="J53" s="35">
        <v>6</v>
      </c>
      <c r="K53" s="31">
        <f t="shared" si="26"/>
        <v>2.5495097567963922</v>
      </c>
      <c r="L53" s="35">
        <v>5</v>
      </c>
      <c r="M53" s="31">
        <f t="shared" si="27"/>
        <v>2.3452078799117149</v>
      </c>
      <c r="N53" s="30">
        <v>2</v>
      </c>
      <c r="O53" s="34">
        <f t="shared" si="28"/>
        <v>1.5811388300841898</v>
      </c>
      <c r="P53" s="30">
        <v>1</v>
      </c>
      <c r="Q53" s="34">
        <f t="shared" si="29"/>
        <v>1.2247448713915889</v>
      </c>
      <c r="R53" s="30">
        <v>7</v>
      </c>
      <c r="S53" s="34">
        <f t="shared" si="30"/>
        <v>2.7386127875258306</v>
      </c>
    </row>
    <row r="54" spans="1:19" x14ac:dyDescent="0.25">
      <c r="A54" s="7">
        <v>6</v>
      </c>
      <c r="B54" s="30">
        <v>6</v>
      </c>
      <c r="C54" s="31">
        <f t="shared" si="22"/>
        <v>2.5495097567963922</v>
      </c>
      <c r="D54" s="30">
        <v>5</v>
      </c>
      <c r="E54" s="34">
        <f t="shared" si="23"/>
        <v>2.3452078799117149</v>
      </c>
      <c r="F54" s="30">
        <v>5</v>
      </c>
      <c r="G54" s="34">
        <f t="shared" si="24"/>
        <v>2.3452078799117149</v>
      </c>
      <c r="H54" s="35">
        <v>6</v>
      </c>
      <c r="I54" s="31">
        <f t="shared" si="25"/>
        <v>2.5495097567963922</v>
      </c>
      <c r="J54" s="35">
        <v>7</v>
      </c>
      <c r="K54" s="31">
        <f t="shared" si="26"/>
        <v>2.7386127875258306</v>
      </c>
      <c r="L54" s="35">
        <v>6</v>
      </c>
      <c r="M54" s="31">
        <f t="shared" si="27"/>
        <v>2.5495097567963922</v>
      </c>
      <c r="N54" s="30">
        <v>3</v>
      </c>
      <c r="O54" s="34">
        <f t="shared" si="28"/>
        <v>1.8708286933869707</v>
      </c>
      <c r="P54" s="30">
        <v>4</v>
      </c>
      <c r="Q54" s="34">
        <f t="shared" si="29"/>
        <v>2.1213203435596424</v>
      </c>
      <c r="R54" s="30">
        <v>6</v>
      </c>
      <c r="S54" s="34">
        <f t="shared" si="30"/>
        <v>2.5495097567963922</v>
      </c>
    </row>
    <row r="55" spans="1:19" x14ac:dyDescent="0.25">
      <c r="A55" s="7">
        <v>7</v>
      </c>
      <c r="B55" s="30">
        <v>6</v>
      </c>
      <c r="C55" s="31">
        <f t="shared" si="22"/>
        <v>2.5495097567963922</v>
      </c>
      <c r="D55" s="30">
        <v>2</v>
      </c>
      <c r="E55" s="34">
        <f t="shared" si="23"/>
        <v>1.5811388300841898</v>
      </c>
      <c r="F55" s="30">
        <v>5</v>
      </c>
      <c r="G55" s="34">
        <f t="shared" si="24"/>
        <v>2.3452078799117149</v>
      </c>
      <c r="H55" s="35">
        <v>1</v>
      </c>
      <c r="I55" s="31">
        <f t="shared" si="25"/>
        <v>1.2247448713915889</v>
      </c>
      <c r="J55" s="35">
        <v>2</v>
      </c>
      <c r="K55" s="31">
        <f t="shared" si="26"/>
        <v>1.5811388300841898</v>
      </c>
      <c r="L55" s="35">
        <v>1</v>
      </c>
      <c r="M55" s="31">
        <f t="shared" si="27"/>
        <v>1.2247448713915889</v>
      </c>
      <c r="N55" s="30">
        <v>3</v>
      </c>
      <c r="O55" s="34">
        <f t="shared" si="28"/>
        <v>1.8708286933869707</v>
      </c>
      <c r="P55" s="30">
        <v>2</v>
      </c>
      <c r="Q55" s="34">
        <f t="shared" si="29"/>
        <v>1.5811388300841898</v>
      </c>
      <c r="R55" s="30">
        <v>1</v>
      </c>
      <c r="S55" s="34">
        <f t="shared" si="30"/>
        <v>1.2247448713915889</v>
      </c>
    </row>
    <row r="56" spans="1:19" x14ac:dyDescent="0.25">
      <c r="A56" s="7">
        <v>8</v>
      </c>
      <c r="B56" s="30">
        <v>7</v>
      </c>
      <c r="C56" s="31">
        <f t="shared" si="22"/>
        <v>2.7386127875258306</v>
      </c>
      <c r="D56" s="30">
        <v>7</v>
      </c>
      <c r="E56" s="34">
        <f t="shared" si="23"/>
        <v>2.7386127875258306</v>
      </c>
      <c r="F56" s="30">
        <v>6</v>
      </c>
      <c r="G56" s="34">
        <f t="shared" si="24"/>
        <v>2.5495097567963922</v>
      </c>
      <c r="H56" s="35">
        <v>6</v>
      </c>
      <c r="I56" s="31">
        <f t="shared" si="25"/>
        <v>2.5495097567963922</v>
      </c>
      <c r="J56" s="35">
        <v>5</v>
      </c>
      <c r="K56" s="31">
        <f t="shared" si="26"/>
        <v>2.3452078799117149</v>
      </c>
      <c r="L56" s="35">
        <v>7</v>
      </c>
      <c r="M56" s="31">
        <f t="shared" si="27"/>
        <v>2.7386127875258306</v>
      </c>
      <c r="N56" s="30">
        <v>5</v>
      </c>
      <c r="O56" s="34">
        <f t="shared" si="28"/>
        <v>2.3452078799117149</v>
      </c>
      <c r="P56" s="30">
        <v>5</v>
      </c>
      <c r="Q56" s="34">
        <f t="shared" si="29"/>
        <v>2.3452078799117149</v>
      </c>
      <c r="R56" s="30">
        <v>5</v>
      </c>
      <c r="S56" s="34">
        <f t="shared" si="30"/>
        <v>2.3452078799117149</v>
      </c>
    </row>
    <row r="57" spans="1:19" x14ac:dyDescent="0.25">
      <c r="A57" s="7">
        <v>9</v>
      </c>
      <c r="B57" s="30">
        <v>6</v>
      </c>
      <c r="C57" s="31">
        <f t="shared" si="22"/>
        <v>2.5495097567963922</v>
      </c>
      <c r="D57" s="30">
        <v>6</v>
      </c>
      <c r="E57" s="34">
        <f t="shared" si="23"/>
        <v>2.5495097567963922</v>
      </c>
      <c r="F57" s="30">
        <v>6</v>
      </c>
      <c r="G57" s="34">
        <f t="shared" si="24"/>
        <v>2.5495097567963922</v>
      </c>
      <c r="H57" s="35">
        <v>6</v>
      </c>
      <c r="I57" s="31">
        <f t="shared" si="25"/>
        <v>2.5495097567963922</v>
      </c>
      <c r="J57" s="35">
        <v>6</v>
      </c>
      <c r="K57" s="31">
        <f t="shared" si="26"/>
        <v>2.5495097567963922</v>
      </c>
      <c r="L57" s="35">
        <v>6</v>
      </c>
      <c r="M57" s="31">
        <f t="shared" si="27"/>
        <v>2.5495097567963922</v>
      </c>
      <c r="N57" s="30">
        <v>6</v>
      </c>
      <c r="O57" s="34">
        <f t="shared" si="28"/>
        <v>2.5495097567963922</v>
      </c>
      <c r="P57" s="30">
        <v>6</v>
      </c>
      <c r="Q57" s="34">
        <f t="shared" si="29"/>
        <v>2.5495097567963922</v>
      </c>
      <c r="R57" s="30">
        <v>6</v>
      </c>
      <c r="S57" s="34">
        <f t="shared" si="30"/>
        <v>2.5495097567963922</v>
      </c>
    </row>
    <row r="58" spans="1:19" x14ac:dyDescent="0.25">
      <c r="A58" s="7">
        <v>10</v>
      </c>
      <c r="B58" s="30">
        <v>5</v>
      </c>
      <c r="C58" s="31">
        <f t="shared" si="22"/>
        <v>2.3452078799117149</v>
      </c>
      <c r="D58" s="30">
        <v>4</v>
      </c>
      <c r="E58" s="34">
        <f t="shared" si="23"/>
        <v>2.1213203435596424</v>
      </c>
      <c r="F58" s="30">
        <v>5</v>
      </c>
      <c r="G58" s="34">
        <f t="shared" si="24"/>
        <v>2.3452078799117149</v>
      </c>
      <c r="H58" s="35">
        <v>7</v>
      </c>
      <c r="I58" s="31">
        <f t="shared" si="25"/>
        <v>2.7386127875258306</v>
      </c>
      <c r="J58" s="35">
        <v>4</v>
      </c>
      <c r="K58" s="31">
        <f t="shared" si="26"/>
        <v>2.1213203435596424</v>
      </c>
      <c r="L58" s="35">
        <v>6</v>
      </c>
      <c r="M58" s="31">
        <f t="shared" si="27"/>
        <v>2.5495097567963922</v>
      </c>
      <c r="N58" s="30">
        <v>5</v>
      </c>
      <c r="O58" s="34">
        <f t="shared" si="28"/>
        <v>2.3452078799117149</v>
      </c>
      <c r="P58" s="30">
        <v>5</v>
      </c>
      <c r="Q58" s="34">
        <f t="shared" si="29"/>
        <v>2.3452078799117149</v>
      </c>
      <c r="R58" s="30">
        <v>5</v>
      </c>
      <c r="S58" s="34">
        <f t="shared" si="30"/>
        <v>2.3452078799117149</v>
      </c>
    </row>
    <row r="59" spans="1:19" x14ac:dyDescent="0.25">
      <c r="A59" s="7">
        <v>11</v>
      </c>
      <c r="B59" s="30">
        <v>6</v>
      </c>
      <c r="C59" s="31">
        <f t="shared" si="22"/>
        <v>2.5495097567963922</v>
      </c>
      <c r="D59" s="30">
        <v>6</v>
      </c>
      <c r="E59" s="34">
        <f t="shared" si="23"/>
        <v>2.5495097567963922</v>
      </c>
      <c r="F59" s="30">
        <v>6</v>
      </c>
      <c r="G59" s="34">
        <f t="shared" si="24"/>
        <v>2.5495097567963922</v>
      </c>
      <c r="H59" s="35">
        <v>6</v>
      </c>
      <c r="I59" s="31">
        <f t="shared" si="25"/>
        <v>2.5495097567963922</v>
      </c>
      <c r="J59" s="35">
        <v>6</v>
      </c>
      <c r="K59" s="31">
        <f t="shared" si="26"/>
        <v>2.5495097567963922</v>
      </c>
      <c r="L59" s="35">
        <v>6</v>
      </c>
      <c r="M59" s="31">
        <f t="shared" si="27"/>
        <v>2.5495097567963922</v>
      </c>
      <c r="N59" s="30">
        <v>6</v>
      </c>
      <c r="O59" s="34">
        <f t="shared" si="28"/>
        <v>2.5495097567963922</v>
      </c>
      <c r="P59" s="30">
        <v>5</v>
      </c>
      <c r="Q59" s="34">
        <f t="shared" si="29"/>
        <v>2.3452078799117149</v>
      </c>
      <c r="R59" s="30">
        <v>5</v>
      </c>
      <c r="S59" s="34">
        <f t="shared" si="30"/>
        <v>2.3452078799117149</v>
      </c>
    </row>
    <row r="60" spans="1:19" x14ac:dyDescent="0.25">
      <c r="A60" s="7">
        <v>12</v>
      </c>
      <c r="B60" s="30">
        <v>6</v>
      </c>
      <c r="C60" s="31">
        <f t="shared" si="22"/>
        <v>2.5495097567963922</v>
      </c>
      <c r="D60" s="30">
        <v>5</v>
      </c>
      <c r="E60" s="34">
        <f t="shared" si="23"/>
        <v>2.3452078799117149</v>
      </c>
      <c r="F60" s="30">
        <v>6</v>
      </c>
      <c r="G60" s="34">
        <f t="shared" si="24"/>
        <v>2.5495097567963922</v>
      </c>
      <c r="H60" s="35">
        <v>6</v>
      </c>
      <c r="I60" s="31">
        <f t="shared" si="25"/>
        <v>2.5495097567963922</v>
      </c>
      <c r="J60" s="35">
        <v>5</v>
      </c>
      <c r="K60" s="31">
        <f t="shared" si="26"/>
        <v>2.3452078799117149</v>
      </c>
      <c r="L60" s="35">
        <v>5</v>
      </c>
      <c r="M60" s="31">
        <f t="shared" si="27"/>
        <v>2.3452078799117149</v>
      </c>
      <c r="N60" s="30">
        <v>5</v>
      </c>
      <c r="O60" s="34">
        <f t="shared" si="28"/>
        <v>2.3452078799117149</v>
      </c>
      <c r="P60" s="30">
        <v>6</v>
      </c>
      <c r="Q60" s="34">
        <f t="shared" si="29"/>
        <v>2.5495097567963922</v>
      </c>
      <c r="R60" s="30">
        <v>6</v>
      </c>
      <c r="S60" s="34">
        <f t="shared" si="30"/>
        <v>2.5495097567963922</v>
      </c>
    </row>
    <row r="61" spans="1:19" x14ac:dyDescent="0.25">
      <c r="A61" s="7">
        <v>13</v>
      </c>
      <c r="B61" s="30">
        <v>7</v>
      </c>
      <c r="C61" s="31">
        <f t="shared" si="22"/>
        <v>2.7386127875258306</v>
      </c>
      <c r="D61" s="30">
        <v>6</v>
      </c>
      <c r="E61" s="34">
        <f t="shared" si="23"/>
        <v>2.5495097567963922</v>
      </c>
      <c r="F61" s="30">
        <v>6</v>
      </c>
      <c r="G61" s="34">
        <f t="shared" si="24"/>
        <v>2.5495097567963922</v>
      </c>
      <c r="H61" s="35">
        <v>6</v>
      </c>
      <c r="I61" s="31">
        <f t="shared" si="25"/>
        <v>2.5495097567963922</v>
      </c>
      <c r="J61" s="35">
        <v>7</v>
      </c>
      <c r="K61" s="31">
        <f t="shared" si="26"/>
        <v>2.7386127875258306</v>
      </c>
      <c r="L61" s="35">
        <v>4</v>
      </c>
      <c r="M61" s="31">
        <f t="shared" si="27"/>
        <v>2.1213203435596424</v>
      </c>
      <c r="N61" s="30">
        <v>5</v>
      </c>
      <c r="O61" s="34">
        <f t="shared" si="28"/>
        <v>2.3452078799117149</v>
      </c>
      <c r="P61" s="30">
        <v>6</v>
      </c>
      <c r="Q61" s="34">
        <f t="shared" si="29"/>
        <v>2.5495097567963922</v>
      </c>
      <c r="R61" s="30">
        <v>5</v>
      </c>
      <c r="S61" s="34">
        <f t="shared" si="30"/>
        <v>2.3452078799117149</v>
      </c>
    </row>
    <row r="62" spans="1:19" x14ac:dyDescent="0.25">
      <c r="A62" s="7">
        <v>14</v>
      </c>
      <c r="B62" s="30">
        <v>7</v>
      </c>
      <c r="C62" s="31">
        <f t="shared" si="22"/>
        <v>2.7386127875258306</v>
      </c>
      <c r="D62" s="30">
        <v>5</v>
      </c>
      <c r="E62" s="34">
        <f t="shared" si="23"/>
        <v>2.3452078799117149</v>
      </c>
      <c r="F62" s="30">
        <v>7</v>
      </c>
      <c r="G62" s="34">
        <f t="shared" si="24"/>
        <v>2.7386127875258306</v>
      </c>
      <c r="H62" s="35">
        <v>5</v>
      </c>
      <c r="I62" s="31">
        <f t="shared" si="25"/>
        <v>2.3452078799117149</v>
      </c>
      <c r="J62" s="35">
        <v>3</v>
      </c>
      <c r="K62" s="31">
        <f t="shared" si="26"/>
        <v>1.8708286933869707</v>
      </c>
      <c r="L62" s="35">
        <v>3</v>
      </c>
      <c r="M62" s="31">
        <f t="shared" si="27"/>
        <v>1.8708286933869707</v>
      </c>
      <c r="N62" s="30">
        <v>6</v>
      </c>
      <c r="O62" s="34">
        <f t="shared" si="28"/>
        <v>2.5495097567963922</v>
      </c>
      <c r="P62" s="30">
        <v>5</v>
      </c>
      <c r="Q62" s="34">
        <f t="shared" si="29"/>
        <v>2.3452078799117149</v>
      </c>
      <c r="R62" s="30">
        <v>3</v>
      </c>
      <c r="S62" s="34">
        <f t="shared" si="30"/>
        <v>1.8708286933869707</v>
      </c>
    </row>
    <row r="63" spans="1:19" x14ac:dyDescent="0.25">
      <c r="A63" s="7">
        <v>15</v>
      </c>
      <c r="B63" s="30">
        <v>6</v>
      </c>
      <c r="C63" s="31">
        <f t="shared" si="22"/>
        <v>2.5495097567963922</v>
      </c>
      <c r="D63" s="30">
        <v>6</v>
      </c>
      <c r="E63" s="34">
        <f t="shared" si="23"/>
        <v>2.5495097567963922</v>
      </c>
      <c r="F63" s="30">
        <v>6</v>
      </c>
      <c r="G63" s="34">
        <f t="shared" si="24"/>
        <v>2.5495097567963922</v>
      </c>
      <c r="H63" s="35">
        <v>6</v>
      </c>
      <c r="I63" s="31">
        <f t="shared" si="25"/>
        <v>2.5495097567963922</v>
      </c>
      <c r="J63" s="35">
        <v>6</v>
      </c>
      <c r="K63" s="31">
        <f t="shared" si="26"/>
        <v>2.5495097567963922</v>
      </c>
      <c r="L63" s="35">
        <v>6</v>
      </c>
      <c r="M63" s="31">
        <f>SQRT(L63+0.5)</f>
        <v>2.5495097567963922</v>
      </c>
      <c r="N63" s="30">
        <v>6</v>
      </c>
      <c r="O63" s="34">
        <f t="shared" si="28"/>
        <v>2.5495097567963922</v>
      </c>
      <c r="P63" s="30">
        <v>5</v>
      </c>
      <c r="Q63" s="34">
        <f t="shared" si="29"/>
        <v>2.3452078799117149</v>
      </c>
      <c r="R63" s="30">
        <v>5</v>
      </c>
      <c r="S63" s="34">
        <f t="shared" si="30"/>
        <v>2.3452078799117149</v>
      </c>
    </row>
    <row r="64" spans="1:19" x14ac:dyDescent="0.25">
      <c r="A64" s="6" t="s">
        <v>5</v>
      </c>
      <c r="B64" s="6">
        <f t="shared" ref="B64:S64" si="31">SUM(B49:B63)</f>
        <v>82</v>
      </c>
      <c r="C64" s="8">
        <f t="shared" si="31"/>
        <v>36.391912613957182</v>
      </c>
      <c r="D64" s="6">
        <f t="shared" si="31"/>
        <v>73</v>
      </c>
      <c r="E64" s="8">
        <f t="shared" si="31"/>
        <v>34.432429995132068</v>
      </c>
      <c r="F64" s="6">
        <f t="shared" si="31"/>
        <v>80</v>
      </c>
      <c r="G64" s="8">
        <f t="shared" si="31"/>
        <v>36.018093365810458</v>
      </c>
      <c r="H64" s="6">
        <f t="shared" si="31"/>
        <v>79</v>
      </c>
      <c r="I64" s="8">
        <f t="shared" si="31"/>
        <v>35.602915534520356</v>
      </c>
      <c r="J64" s="6">
        <f t="shared" si="31"/>
        <v>76</v>
      </c>
      <c r="K64" s="8">
        <f t="shared" si="31"/>
        <v>35.076326552918857</v>
      </c>
      <c r="L64" s="6">
        <f t="shared" si="31"/>
        <v>71</v>
      </c>
      <c r="M64" s="8">
        <f t="shared" si="31"/>
        <v>33.825544386266799</v>
      </c>
      <c r="N64" s="12">
        <f t="shared" si="31"/>
        <v>68</v>
      </c>
      <c r="O64" s="8">
        <f t="shared" si="31"/>
        <v>33.360344024108535</v>
      </c>
      <c r="P64" s="6">
        <f t="shared" si="31"/>
        <v>66</v>
      </c>
      <c r="Q64" s="8">
        <f t="shared" si="31"/>
        <v>32.675061988983039</v>
      </c>
      <c r="R64" s="11">
        <f t="shared" si="31"/>
        <v>74</v>
      </c>
      <c r="S64" s="8">
        <f t="shared" si="31"/>
        <v>34.523811109143615</v>
      </c>
    </row>
    <row r="65" spans="1:19" x14ac:dyDescent="0.25">
      <c r="A65" s="6" t="s">
        <v>6</v>
      </c>
      <c r="B65" s="6">
        <f t="shared" ref="B65:S65" si="32">AVERAGE(B64/15)</f>
        <v>5.4666666666666668</v>
      </c>
      <c r="C65" s="8">
        <f t="shared" si="32"/>
        <v>2.4261275075971453</v>
      </c>
      <c r="D65" s="8">
        <f t="shared" si="32"/>
        <v>4.8666666666666663</v>
      </c>
      <c r="E65" s="8">
        <f t="shared" si="32"/>
        <v>2.2954953330088044</v>
      </c>
      <c r="F65" s="6">
        <f t="shared" si="32"/>
        <v>5.333333333333333</v>
      </c>
      <c r="G65" s="8">
        <f t="shared" si="32"/>
        <v>2.401206224387364</v>
      </c>
      <c r="H65" s="8">
        <f t="shared" si="32"/>
        <v>5.2666666666666666</v>
      </c>
      <c r="I65" s="8">
        <f t="shared" si="32"/>
        <v>2.3735277023013572</v>
      </c>
      <c r="J65" s="8">
        <f t="shared" si="32"/>
        <v>5.0666666666666664</v>
      </c>
      <c r="K65" s="8">
        <f t="shared" si="32"/>
        <v>2.3384217701945906</v>
      </c>
      <c r="L65" s="6">
        <f t="shared" si="32"/>
        <v>4.7333333333333334</v>
      </c>
      <c r="M65" s="8">
        <f t="shared" si="32"/>
        <v>2.2550362924177865</v>
      </c>
      <c r="N65" s="14">
        <f t="shared" si="32"/>
        <v>4.5333333333333332</v>
      </c>
      <c r="O65" s="8">
        <f t="shared" si="32"/>
        <v>2.2240229349405691</v>
      </c>
      <c r="P65" s="6">
        <f t="shared" si="32"/>
        <v>4.4000000000000004</v>
      </c>
      <c r="Q65" s="8">
        <f t="shared" si="32"/>
        <v>2.1783374659322026</v>
      </c>
      <c r="R65" s="13">
        <f t="shared" si="32"/>
        <v>4.9333333333333336</v>
      </c>
      <c r="S65" s="8">
        <f t="shared" si="32"/>
        <v>2.3015874072762412</v>
      </c>
    </row>
    <row r="71" spans="1:19" x14ac:dyDescent="0.25">
      <c r="A71" t="s">
        <v>51</v>
      </c>
    </row>
    <row r="72" spans="1:19" x14ac:dyDescent="0.25">
      <c r="A72" s="6"/>
      <c r="B72" s="111" t="s">
        <v>3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</row>
    <row r="73" spans="1:19" x14ac:dyDescent="0.25">
      <c r="A73" s="6"/>
      <c r="B73" s="111" t="s">
        <v>8</v>
      </c>
      <c r="C73" s="111"/>
      <c r="D73" s="111" t="s">
        <v>9</v>
      </c>
      <c r="E73" s="111"/>
      <c r="F73" s="111" t="s">
        <v>10</v>
      </c>
      <c r="G73" s="111"/>
      <c r="H73" s="111" t="s">
        <v>11</v>
      </c>
      <c r="I73" s="111"/>
      <c r="J73" s="111" t="s">
        <v>12</v>
      </c>
      <c r="K73" s="111"/>
      <c r="L73" s="111" t="s">
        <v>13</v>
      </c>
      <c r="M73" s="111"/>
      <c r="N73" s="111" t="s">
        <v>14</v>
      </c>
      <c r="O73" s="111"/>
      <c r="P73" s="111" t="s">
        <v>15</v>
      </c>
      <c r="Q73" s="111"/>
      <c r="R73" s="111" t="s">
        <v>16</v>
      </c>
      <c r="S73" s="111"/>
    </row>
    <row r="74" spans="1:19" x14ac:dyDescent="0.25">
      <c r="A74" s="6" t="s">
        <v>0</v>
      </c>
      <c r="B74" s="6" t="s">
        <v>1</v>
      </c>
      <c r="C74" s="6" t="s">
        <v>2</v>
      </c>
      <c r="D74" s="6" t="s">
        <v>1</v>
      </c>
      <c r="E74" s="6" t="s">
        <v>2</v>
      </c>
      <c r="F74" s="6" t="s">
        <v>1</v>
      </c>
      <c r="G74" s="6" t="s">
        <v>2</v>
      </c>
      <c r="H74" s="6" t="s">
        <v>1</v>
      </c>
      <c r="I74" s="6" t="s">
        <v>2</v>
      </c>
      <c r="J74" s="6" t="s">
        <v>1</v>
      </c>
      <c r="K74" s="6" t="s">
        <v>2</v>
      </c>
      <c r="L74" s="6" t="s">
        <v>1</v>
      </c>
      <c r="M74" s="6" t="s">
        <v>2</v>
      </c>
      <c r="N74" s="6" t="s">
        <v>1</v>
      </c>
      <c r="O74" s="6" t="s">
        <v>2</v>
      </c>
      <c r="P74" s="6" t="s">
        <v>1</v>
      </c>
      <c r="Q74" s="6" t="s">
        <v>2</v>
      </c>
      <c r="R74" s="6" t="s">
        <v>1</v>
      </c>
      <c r="S74" s="6" t="s">
        <v>2</v>
      </c>
    </row>
    <row r="75" spans="1:19" x14ac:dyDescent="0.25">
      <c r="A75" s="28">
        <v>1</v>
      </c>
      <c r="B75" s="30">
        <v>4</v>
      </c>
      <c r="C75" s="31">
        <f>SQRT(B75+0.5)</f>
        <v>2.1213203435596424</v>
      </c>
      <c r="D75" s="32">
        <v>6</v>
      </c>
      <c r="E75" s="31">
        <f>(D75+0.5)^0.5</f>
        <v>2.5495097567963922</v>
      </c>
      <c r="F75" s="32">
        <v>4</v>
      </c>
      <c r="G75" s="31">
        <f>SQRT(F75+0.5)</f>
        <v>2.1213203435596424</v>
      </c>
      <c r="H75" s="33">
        <v>7</v>
      </c>
      <c r="I75" s="31">
        <f>SQRT(H75+0.5)</f>
        <v>2.7386127875258306</v>
      </c>
      <c r="J75" s="33">
        <v>7</v>
      </c>
      <c r="K75" s="31">
        <f>SQRT(J75+0.5)</f>
        <v>2.7386127875258306</v>
      </c>
      <c r="L75" s="33">
        <v>6</v>
      </c>
      <c r="M75" s="31">
        <f>SQRT(L75+0.5)</f>
        <v>2.5495097567963922</v>
      </c>
      <c r="N75" s="32">
        <v>4</v>
      </c>
      <c r="O75" s="31">
        <f>SQRT(N75+0.5)</f>
        <v>2.1213203435596424</v>
      </c>
      <c r="P75" s="32">
        <v>6</v>
      </c>
      <c r="Q75" s="31">
        <f>SQRT(P75+0.5)</f>
        <v>2.5495097567963922</v>
      </c>
      <c r="R75" s="32">
        <v>6</v>
      </c>
      <c r="S75" s="31">
        <f>SQRT(R75+0.5)</f>
        <v>2.5495097567963922</v>
      </c>
    </row>
    <row r="76" spans="1:19" x14ac:dyDescent="0.25">
      <c r="A76" s="28">
        <v>2</v>
      </c>
      <c r="B76" s="30">
        <v>4</v>
      </c>
      <c r="C76" s="31">
        <f t="shared" ref="C76:C89" si="33">SQRT(B76+0.5)</f>
        <v>2.1213203435596424</v>
      </c>
      <c r="D76" s="32">
        <v>4</v>
      </c>
      <c r="E76" s="31">
        <f t="shared" ref="E76:E89" si="34">(D76+0.5)^0.5</f>
        <v>2.1213203435596424</v>
      </c>
      <c r="F76" s="32">
        <v>4</v>
      </c>
      <c r="G76" s="31">
        <f t="shared" ref="G76:G89" si="35">SQRT(F76+0.5)</f>
        <v>2.1213203435596424</v>
      </c>
      <c r="H76" s="33">
        <v>4</v>
      </c>
      <c r="I76" s="31">
        <f t="shared" ref="I76:I89" si="36">SQRT(H76+0.5)</f>
        <v>2.1213203435596424</v>
      </c>
      <c r="J76" s="33">
        <v>6</v>
      </c>
      <c r="K76" s="31">
        <f t="shared" ref="K76:K89" si="37">SQRT(J76+0.5)</f>
        <v>2.5495097567963922</v>
      </c>
      <c r="L76" s="33">
        <v>6</v>
      </c>
      <c r="M76" s="31">
        <f t="shared" ref="M76:M88" si="38">SQRT(L76+0.5)</f>
        <v>2.5495097567963922</v>
      </c>
      <c r="N76" s="32">
        <v>7</v>
      </c>
      <c r="O76" s="31">
        <f t="shared" ref="O76:O89" si="39">SQRT(N76+0.5)</f>
        <v>2.7386127875258306</v>
      </c>
      <c r="P76" s="32">
        <v>6</v>
      </c>
      <c r="Q76" s="31">
        <f t="shared" ref="Q76:Q89" si="40">SQRT(P76+0.5)</f>
        <v>2.5495097567963922</v>
      </c>
      <c r="R76" s="32">
        <v>6</v>
      </c>
      <c r="S76" s="31">
        <f t="shared" ref="S76:S89" si="41">SQRT(R76+0.5)</f>
        <v>2.5495097567963922</v>
      </c>
    </row>
    <row r="77" spans="1:19" x14ac:dyDescent="0.25">
      <c r="A77" s="28">
        <v>3</v>
      </c>
      <c r="B77" s="30">
        <v>5</v>
      </c>
      <c r="C77" s="31">
        <f t="shared" si="33"/>
        <v>2.3452078799117149</v>
      </c>
      <c r="D77" s="32">
        <v>5</v>
      </c>
      <c r="E77" s="31">
        <f t="shared" si="34"/>
        <v>2.3452078799117149</v>
      </c>
      <c r="F77" s="32">
        <v>5</v>
      </c>
      <c r="G77" s="31">
        <f t="shared" si="35"/>
        <v>2.3452078799117149</v>
      </c>
      <c r="H77" s="33">
        <v>5</v>
      </c>
      <c r="I77" s="31">
        <f t="shared" si="36"/>
        <v>2.3452078799117149</v>
      </c>
      <c r="J77" s="33">
        <v>5</v>
      </c>
      <c r="K77" s="31">
        <f t="shared" si="37"/>
        <v>2.3452078799117149</v>
      </c>
      <c r="L77" s="33">
        <v>5</v>
      </c>
      <c r="M77" s="31">
        <f t="shared" si="38"/>
        <v>2.3452078799117149</v>
      </c>
      <c r="N77" s="32">
        <v>4</v>
      </c>
      <c r="O77" s="31">
        <f t="shared" si="39"/>
        <v>2.1213203435596424</v>
      </c>
      <c r="P77" s="32">
        <v>4</v>
      </c>
      <c r="Q77" s="31">
        <f t="shared" si="40"/>
        <v>2.1213203435596424</v>
      </c>
      <c r="R77" s="32">
        <v>7</v>
      </c>
      <c r="S77" s="31">
        <f t="shared" si="41"/>
        <v>2.7386127875258306</v>
      </c>
    </row>
    <row r="78" spans="1:19" x14ac:dyDescent="0.25">
      <c r="A78" s="28">
        <v>4</v>
      </c>
      <c r="B78" s="30">
        <v>6</v>
      </c>
      <c r="C78" s="31">
        <f t="shared" si="33"/>
        <v>2.5495097567963922</v>
      </c>
      <c r="D78" s="32">
        <v>6</v>
      </c>
      <c r="E78" s="31">
        <f t="shared" si="34"/>
        <v>2.5495097567963922</v>
      </c>
      <c r="F78" s="32">
        <v>6</v>
      </c>
      <c r="G78" s="31">
        <f t="shared" si="35"/>
        <v>2.5495097567963922</v>
      </c>
      <c r="H78" s="33">
        <v>6</v>
      </c>
      <c r="I78" s="31">
        <f t="shared" si="36"/>
        <v>2.5495097567963922</v>
      </c>
      <c r="J78" s="33">
        <v>5</v>
      </c>
      <c r="K78" s="31">
        <f t="shared" si="37"/>
        <v>2.3452078799117149</v>
      </c>
      <c r="L78" s="33">
        <v>7</v>
      </c>
      <c r="M78" s="31">
        <f t="shared" si="38"/>
        <v>2.7386127875258306</v>
      </c>
      <c r="N78" s="32">
        <v>6</v>
      </c>
      <c r="O78" s="31">
        <f t="shared" si="39"/>
        <v>2.5495097567963922</v>
      </c>
      <c r="P78" s="32">
        <v>6</v>
      </c>
      <c r="Q78" s="31">
        <f t="shared" si="40"/>
        <v>2.5495097567963922</v>
      </c>
      <c r="R78" s="32">
        <v>6</v>
      </c>
      <c r="S78" s="31">
        <f t="shared" si="41"/>
        <v>2.5495097567963922</v>
      </c>
    </row>
    <row r="79" spans="1:19" x14ac:dyDescent="0.25">
      <c r="A79" s="28">
        <v>5</v>
      </c>
      <c r="B79" s="30">
        <v>6</v>
      </c>
      <c r="C79" s="31">
        <f t="shared" si="33"/>
        <v>2.5495097567963922</v>
      </c>
      <c r="D79" s="30">
        <v>5</v>
      </c>
      <c r="E79" s="34">
        <f t="shared" si="34"/>
        <v>2.3452078799117149</v>
      </c>
      <c r="F79" s="30">
        <v>7</v>
      </c>
      <c r="G79" s="34">
        <f t="shared" si="35"/>
        <v>2.7386127875258306</v>
      </c>
      <c r="H79" s="35">
        <v>7</v>
      </c>
      <c r="I79" s="31">
        <f t="shared" si="36"/>
        <v>2.7386127875258306</v>
      </c>
      <c r="J79" s="35">
        <v>4</v>
      </c>
      <c r="K79" s="31">
        <f t="shared" si="37"/>
        <v>2.1213203435596424</v>
      </c>
      <c r="L79" s="35">
        <v>5</v>
      </c>
      <c r="M79" s="31">
        <f t="shared" si="38"/>
        <v>2.3452078799117149</v>
      </c>
      <c r="N79" s="30">
        <v>6</v>
      </c>
      <c r="O79" s="34">
        <f t="shared" si="39"/>
        <v>2.5495097567963922</v>
      </c>
      <c r="P79" s="30">
        <v>6</v>
      </c>
      <c r="Q79" s="34">
        <f t="shared" si="40"/>
        <v>2.5495097567963922</v>
      </c>
      <c r="R79" s="30">
        <v>6</v>
      </c>
      <c r="S79" s="34">
        <f t="shared" si="41"/>
        <v>2.5495097567963922</v>
      </c>
    </row>
    <row r="80" spans="1:19" x14ac:dyDescent="0.25">
      <c r="A80" s="28">
        <v>6</v>
      </c>
      <c r="B80" s="30">
        <v>6</v>
      </c>
      <c r="C80" s="31">
        <f t="shared" si="33"/>
        <v>2.5495097567963922</v>
      </c>
      <c r="D80" s="30">
        <v>7</v>
      </c>
      <c r="E80" s="34">
        <f t="shared" si="34"/>
        <v>2.7386127875258306</v>
      </c>
      <c r="F80" s="30">
        <v>6</v>
      </c>
      <c r="G80" s="34">
        <f t="shared" si="35"/>
        <v>2.5495097567963922</v>
      </c>
      <c r="H80" s="35">
        <v>6</v>
      </c>
      <c r="I80" s="31">
        <f t="shared" si="36"/>
        <v>2.5495097567963922</v>
      </c>
      <c r="J80" s="35">
        <v>5</v>
      </c>
      <c r="K80" s="31">
        <f t="shared" si="37"/>
        <v>2.3452078799117149</v>
      </c>
      <c r="L80" s="35">
        <v>4</v>
      </c>
      <c r="M80" s="31">
        <f t="shared" si="38"/>
        <v>2.1213203435596424</v>
      </c>
      <c r="N80" s="30">
        <v>6</v>
      </c>
      <c r="O80" s="34">
        <f t="shared" si="39"/>
        <v>2.5495097567963922</v>
      </c>
      <c r="P80" s="30">
        <v>4</v>
      </c>
      <c r="Q80" s="34">
        <f t="shared" si="40"/>
        <v>2.1213203435596424</v>
      </c>
      <c r="R80" s="30">
        <v>5</v>
      </c>
      <c r="S80" s="34">
        <f t="shared" si="41"/>
        <v>2.3452078799117149</v>
      </c>
    </row>
    <row r="81" spans="1:19" x14ac:dyDescent="0.25">
      <c r="A81" s="28">
        <v>7</v>
      </c>
      <c r="B81" s="30">
        <v>7</v>
      </c>
      <c r="C81" s="31">
        <f t="shared" si="33"/>
        <v>2.7386127875258306</v>
      </c>
      <c r="D81" s="30">
        <v>7</v>
      </c>
      <c r="E81" s="34">
        <f t="shared" si="34"/>
        <v>2.7386127875258306</v>
      </c>
      <c r="F81" s="30">
        <v>7</v>
      </c>
      <c r="G81" s="34">
        <f t="shared" si="35"/>
        <v>2.7386127875258306</v>
      </c>
      <c r="H81" s="35">
        <v>6</v>
      </c>
      <c r="I81" s="31">
        <f t="shared" si="36"/>
        <v>2.5495097567963922</v>
      </c>
      <c r="J81" s="35">
        <v>6</v>
      </c>
      <c r="K81" s="31">
        <f t="shared" si="37"/>
        <v>2.5495097567963922</v>
      </c>
      <c r="L81" s="35">
        <v>6</v>
      </c>
      <c r="M81" s="31">
        <f t="shared" si="38"/>
        <v>2.5495097567963922</v>
      </c>
      <c r="N81" s="30">
        <v>5</v>
      </c>
      <c r="O81" s="34">
        <f t="shared" si="39"/>
        <v>2.3452078799117149</v>
      </c>
      <c r="P81" s="30">
        <v>5</v>
      </c>
      <c r="Q81" s="34">
        <f t="shared" si="40"/>
        <v>2.3452078799117149</v>
      </c>
      <c r="R81" s="30">
        <v>5</v>
      </c>
      <c r="S81" s="34">
        <f t="shared" si="41"/>
        <v>2.3452078799117149</v>
      </c>
    </row>
    <row r="82" spans="1:19" x14ac:dyDescent="0.25">
      <c r="A82" s="28">
        <v>8</v>
      </c>
      <c r="B82" s="30">
        <v>5</v>
      </c>
      <c r="C82" s="31">
        <f t="shared" si="33"/>
        <v>2.3452078799117149</v>
      </c>
      <c r="D82" s="30">
        <v>6</v>
      </c>
      <c r="E82" s="34">
        <f t="shared" si="34"/>
        <v>2.5495097567963922</v>
      </c>
      <c r="F82" s="30">
        <v>4</v>
      </c>
      <c r="G82" s="34">
        <f t="shared" si="35"/>
        <v>2.1213203435596424</v>
      </c>
      <c r="H82" s="35">
        <v>5</v>
      </c>
      <c r="I82" s="31">
        <f t="shared" si="36"/>
        <v>2.3452078799117149</v>
      </c>
      <c r="J82" s="35">
        <v>6</v>
      </c>
      <c r="K82" s="31">
        <f t="shared" si="37"/>
        <v>2.5495097567963922</v>
      </c>
      <c r="L82" s="35">
        <v>5</v>
      </c>
      <c r="M82" s="31">
        <f t="shared" si="38"/>
        <v>2.3452078799117149</v>
      </c>
      <c r="N82" s="30">
        <v>5</v>
      </c>
      <c r="O82" s="34">
        <f t="shared" si="39"/>
        <v>2.3452078799117149</v>
      </c>
      <c r="P82" s="30">
        <v>5</v>
      </c>
      <c r="Q82" s="34">
        <f t="shared" si="40"/>
        <v>2.3452078799117149</v>
      </c>
      <c r="R82" s="30">
        <v>4</v>
      </c>
      <c r="S82" s="34">
        <f t="shared" si="41"/>
        <v>2.1213203435596424</v>
      </c>
    </row>
    <row r="83" spans="1:19" x14ac:dyDescent="0.25">
      <c r="A83" s="28">
        <v>9</v>
      </c>
      <c r="B83" s="30">
        <v>4</v>
      </c>
      <c r="C83" s="31">
        <f t="shared" si="33"/>
        <v>2.1213203435596424</v>
      </c>
      <c r="D83" s="30">
        <v>6</v>
      </c>
      <c r="E83" s="34">
        <f t="shared" si="34"/>
        <v>2.5495097567963922</v>
      </c>
      <c r="F83" s="30">
        <v>5</v>
      </c>
      <c r="G83" s="34">
        <f t="shared" si="35"/>
        <v>2.3452078799117149</v>
      </c>
      <c r="H83" s="35">
        <v>4</v>
      </c>
      <c r="I83" s="31">
        <f t="shared" si="36"/>
        <v>2.1213203435596424</v>
      </c>
      <c r="J83" s="35">
        <v>3</v>
      </c>
      <c r="K83" s="31">
        <f t="shared" si="37"/>
        <v>1.8708286933869707</v>
      </c>
      <c r="L83" s="35">
        <v>4</v>
      </c>
      <c r="M83" s="31">
        <f t="shared" si="38"/>
        <v>2.1213203435596424</v>
      </c>
      <c r="N83" s="30">
        <v>4</v>
      </c>
      <c r="O83" s="34">
        <f t="shared" si="39"/>
        <v>2.1213203435596424</v>
      </c>
      <c r="P83" s="30">
        <v>3</v>
      </c>
      <c r="Q83" s="34">
        <f t="shared" si="40"/>
        <v>1.8708286933869707</v>
      </c>
      <c r="R83" s="30">
        <v>7</v>
      </c>
      <c r="S83" s="34">
        <f t="shared" si="41"/>
        <v>2.7386127875258306</v>
      </c>
    </row>
    <row r="84" spans="1:19" x14ac:dyDescent="0.25">
      <c r="A84" s="28">
        <v>10</v>
      </c>
      <c r="B84" s="30">
        <v>6</v>
      </c>
      <c r="C84" s="31">
        <f t="shared" si="33"/>
        <v>2.5495097567963922</v>
      </c>
      <c r="D84" s="30">
        <v>7</v>
      </c>
      <c r="E84" s="34">
        <f t="shared" si="34"/>
        <v>2.7386127875258306</v>
      </c>
      <c r="F84" s="30">
        <v>5</v>
      </c>
      <c r="G84" s="34">
        <f t="shared" si="35"/>
        <v>2.3452078799117149</v>
      </c>
      <c r="H84" s="35">
        <v>6</v>
      </c>
      <c r="I84" s="31">
        <f t="shared" si="36"/>
        <v>2.5495097567963922</v>
      </c>
      <c r="J84" s="35">
        <v>4</v>
      </c>
      <c r="K84" s="31">
        <f t="shared" si="37"/>
        <v>2.1213203435596424</v>
      </c>
      <c r="L84" s="35">
        <v>5</v>
      </c>
      <c r="M84" s="31">
        <f t="shared" si="38"/>
        <v>2.3452078799117149</v>
      </c>
      <c r="N84" s="30">
        <v>4</v>
      </c>
      <c r="O84" s="34">
        <f t="shared" si="39"/>
        <v>2.1213203435596424</v>
      </c>
      <c r="P84" s="30">
        <v>5</v>
      </c>
      <c r="Q84" s="34">
        <f t="shared" si="40"/>
        <v>2.3452078799117149</v>
      </c>
      <c r="R84" s="30">
        <v>6</v>
      </c>
      <c r="S84" s="34">
        <f t="shared" si="41"/>
        <v>2.5495097567963922</v>
      </c>
    </row>
    <row r="85" spans="1:19" x14ac:dyDescent="0.25">
      <c r="A85" s="28">
        <v>11</v>
      </c>
      <c r="B85" s="30">
        <v>7</v>
      </c>
      <c r="C85" s="31">
        <f t="shared" si="33"/>
        <v>2.7386127875258306</v>
      </c>
      <c r="D85" s="30">
        <v>6</v>
      </c>
      <c r="E85" s="34">
        <f t="shared" si="34"/>
        <v>2.5495097567963922</v>
      </c>
      <c r="F85" s="30">
        <v>6</v>
      </c>
      <c r="G85" s="34">
        <f t="shared" si="35"/>
        <v>2.5495097567963922</v>
      </c>
      <c r="H85" s="35">
        <v>6</v>
      </c>
      <c r="I85" s="31">
        <f t="shared" si="36"/>
        <v>2.5495097567963922</v>
      </c>
      <c r="J85" s="35">
        <v>6</v>
      </c>
      <c r="K85" s="31">
        <f t="shared" si="37"/>
        <v>2.5495097567963922</v>
      </c>
      <c r="L85" s="35">
        <v>6</v>
      </c>
      <c r="M85" s="31">
        <f t="shared" si="38"/>
        <v>2.5495097567963922</v>
      </c>
      <c r="N85" s="30">
        <v>5</v>
      </c>
      <c r="O85" s="34">
        <f t="shared" si="39"/>
        <v>2.3452078799117149</v>
      </c>
      <c r="P85" s="30">
        <v>5</v>
      </c>
      <c r="Q85" s="34">
        <f t="shared" si="40"/>
        <v>2.3452078799117149</v>
      </c>
      <c r="R85" s="30">
        <v>5</v>
      </c>
      <c r="S85" s="34">
        <f t="shared" si="41"/>
        <v>2.3452078799117149</v>
      </c>
    </row>
    <row r="86" spans="1:19" x14ac:dyDescent="0.25">
      <c r="A86" s="28">
        <v>12</v>
      </c>
      <c r="B86" s="30">
        <v>5</v>
      </c>
      <c r="C86" s="31">
        <f t="shared" si="33"/>
        <v>2.3452078799117149</v>
      </c>
      <c r="D86" s="30">
        <v>6</v>
      </c>
      <c r="E86" s="34">
        <f t="shared" si="34"/>
        <v>2.5495097567963922</v>
      </c>
      <c r="F86" s="30">
        <v>6</v>
      </c>
      <c r="G86" s="34">
        <f t="shared" si="35"/>
        <v>2.5495097567963922</v>
      </c>
      <c r="H86" s="35">
        <v>5</v>
      </c>
      <c r="I86" s="31">
        <f t="shared" si="36"/>
        <v>2.3452078799117149</v>
      </c>
      <c r="J86" s="35">
        <v>7</v>
      </c>
      <c r="K86" s="31">
        <f t="shared" si="37"/>
        <v>2.7386127875258306</v>
      </c>
      <c r="L86" s="35">
        <v>6</v>
      </c>
      <c r="M86" s="31">
        <f t="shared" si="38"/>
        <v>2.5495097567963922</v>
      </c>
      <c r="N86" s="30">
        <v>6</v>
      </c>
      <c r="O86" s="34">
        <f t="shared" si="39"/>
        <v>2.5495097567963922</v>
      </c>
      <c r="P86" s="30">
        <v>4</v>
      </c>
      <c r="Q86" s="34">
        <f t="shared" si="40"/>
        <v>2.1213203435596424</v>
      </c>
      <c r="R86" s="30">
        <v>6</v>
      </c>
      <c r="S86" s="34">
        <f t="shared" si="41"/>
        <v>2.5495097567963922</v>
      </c>
    </row>
    <row r="87" spans="1:19" x14ac:dyDescent="0.25">
      <c r="A87" s="28">
        <v>13</v>
      </c>
      <c r="B87" s="30">
        <v>7</v>
      </c>
      <c r="C87" s="31">
        <f t="shared" si="33"/>
        <v>2.7386127875258306</v>
      </c>
      <c r="D87" s="30">
        <v>5</v>
      </c>
      <c r="E87" s="34">
        <f t="shared" si="34"/>
        <v>2.3452078799117149</v>
      </c>
      <c r="F87" s="30">
        <v>7</v>
      </c>
      <c r="G87" s="34">
        <f t="shared" si="35"/>
        <v>2.7386127875258306</v>
      </c>
      <c r="H87" s="35">
        <v>7</v>
      </c>
      <c r="I87" s="31">
        <f t="shared" si="36"/>
        <v>2.7386127875258306</v>
      </c>
      <c r="J87" s="35">
        <v>5</v>
      </c>
      <c r="K87" s="31">
        <f t="shared" si="37"/>
        <v>2.3452078799117149</v>
      </c>
      <c r="L87" s="35">
        <v>5</v>
      </c>
      <c r="M87" s="31">
        <f t="shared" si="38"/>
        <v>2.3452078799117149</v>
      </c>
      <c r="N87" s="30">
        <v>7</v>
      </c>
      <c r="O87" s="34">
        <f t="shared" si="39"/>
        <v>2.7386127875258306</v>
      </c>
      <c r="P87" s="30">
        <v>5</v>
      </c>
      <c r="Q87" s="34">
        <f t="shared" si="40"/>
        <v>2.3452078799117149</v>
      </c>
      <c r="R87" s="30">
        <v>4</v>
      </c>
      <c r="S87" s="34">
        <f t="shared" si="41"/>
        <v>2.1213203435596424</v>
      </c>
    </row>
    <row r="88" spans="1:19" x14ac:dyDescent="0.25">
      <c r="A88" s="28">
        <v>14</v>
      </c>
      <c r="B88" s="30">
        <v>6</v>
      </c>
      <c r="C88" s="31">
        <f t="shared" si="33"/>
        <v>2.5495097567963922</v>
      </c>
      <c r="D88" s="30">
        <v>6</v>
      </c>
      <c r="E88" s="34">
        <f t="shared" si="34"/>
        <v>2.5495097567963922</v>
      </c>
      <c r="F88" s="30">
        <v>5</v>
      </c>
      <c r="G88" s="34">
        <f t="shared" si="35"/>
        <v>2.3452078799117149</v>
      </c>
      <c r="H88" s="35">
        <v>5</v>
      </c>
      <c r="I88" s="31">
        <f t="shared" si="36"/>
        <v>2.3452078799117149</v>
      </c>
      <c r="J88" s="35">
        <v>5</v>
      </c>
      <c r="K88" s="31">
        <f t="shared" si="37"/>
        <v>2.3452078799117149</v>
      </c>
      <c r="L88" s="35">
        <v>5</v>
      </c>
      <c r="M88" s="31">
        <f t="shared" si="38"/>
        <v>2.3452078799117149</v>
      </c>
      <c r="N88" s="30">
        <v>6</v>
      </c>
      <c r="O88" s="34">
        <f t="shared" si="39"/>
        <v>2.5495097567963922</v>
      </c>
      <c r="P88" s="30">
        <v>6</v>
      </c>
      <c r="Q88" s="34">
        <f t="shared" si="40"/>
        <v>2.5495097567963922</v>
      </c>
      <c r="R88" s="30">
        <v>7</v>
      </c>
      <c r="S88" s="34">
        <f t="shared" si="41"/>
        <v>2.7386127875258306</v>
      </c>
    </row>
    <row r="89" spans="1:19" x14ac:dyDescent="0.25">
      <c r="A89" s="28">
        <v>15</v>
      </c>
      <c r="B89" s="30">
        <v>7</v>
      </c>
      <c r="C89" s="31">
        <f t="shared" si="33"/>
        <v>2.7386127875258306</v>
      </c>
      <c r="D89" s="30">
        <v>6</v>
      </c>
      <c r="E89" s="34">
        <f t="shared" si="34"/>
        <v>2.5495097567963922</v>
      </c>
      <c r="F89" s="30">
        <v>6</v>
      </c>
      <c r="G89" s="34">
        <f t="shared" si="35"/>
        <v>2.5495097567963922</v>
      </c>
      <c r="H89" s="35">
        <v>6</v>
      </c>
      <c r="I89" s="31">
        <f t="shared" si="36"/>
        <v>2.5495097567963922</v>
      </c>
      <c r="J89" s="35">
        <v>6</v>
      </c>
      <c r="K89" s="31">
        <f t="shared" si="37"/>
        <v>2.5495097567963922</v>
      </c>
      <c r="L89" s="35">
        <v>6</v>
      </c>
      <c r="M89" s="31">
        <f>SQRT(L89+0.5)</f>
        <v>2.5495097567963922</v>
      </c>
      <c r="N89" s="30">
        <v>5</v>
      </c>
      <c r="O89" s="34">
        <f t="shared" si="39"/>
        <v>2.3452078799117149</v>
      </c>
      <c r="P89" s="30">
        <v>5</v>
      </c>
      <c r="Q89" s="34">
        <f t="shared" si="40"/>
        <v>2.3452078799117149</v>
      </c>
      <c r="R89" s="30">
        <v>5</v>
      </c>
      <c r="S89" s="34">
        <f t="shared" si="41"/>
        <v>2.3452078799117149</v>
      </c>
    </row>
    <row r="90" spans="1:19" x14ac:dyDescent="0.25">
      <c r="A90" s="6" t="s">
        <v>5</v>
      </c>
      <c r="B90" s="6">
        <f t="shared" ref="B90:S90" si="42">SUM(B75:B89)</f>
        <v>85</v>
      </c>
      <c r="C90" s="8">
        <f t="shared" si="42"/>
        <v>37.101584604499358</v>
      </c>
      <c r="D90" s="6">
        <f t="shared" si="42"/>
        <v>88</v>
      </c>
      <c r="E90" s="8">
        <f t="shared" si="42"/>
        <v>37.768860400243419</v>
      </c>
      <c r="F90" s="6">
        <f t="shared" si="42"/>
        <v>83</v>
      </c>
      <c r="G90" s="8">
        <f t="shared" si="42"/>
        <v>36.708179696885239</v>
      </c>
      <c r="H90" s="6">
        <f t="shared" si="42"/>
        <v>85</v>
      </c>
      <c r="I90" s="8">
        <f t="shared" si="42"/>
        <v>37.13636911012199</v>
      </c>
      <c r="J90" s="6">
        <f t="shared" si="42"/>
        <v>80</v>
      </c>
      <c r="K90" s="8">
        <f t="shared" si="42"/>
        <v>36.06428313909845</v>
      </c>
      <c r="L90" s="6">
        <f t="shared" si="42"/>
        <v>81</v>
      </c>
      <c r="M90" s="8">
        <f t="shared" si="42"/>
        <v>36.349559294893758</v>
      </c>
      <c r="N90" s="12">
        <f t="shared" si="42"/>
        <v>80</v>
      </c>
      <c r="O90" s="8">
        <f t="shared" si="42"/>
        <v>36.090887252919053</v>
      </c>
      <c r="P90" s="6">
        <f t="shared" si="42"/>
        <v>75</v>
      </c>
      <c r="Q90" s="8">
        <f t="shared" si="42"/>
        <v>35.053585787518145</v>
      </c>
      <c r="R90" s="11">
        <f t="shared" si="42"/>
        <v>85</v>
      </c>
      <c r="S90" s="8">
        <f t="shared" si="42"/>
        <v>37.13636911012199</v>
      </c>
    </row>
    <row r="91" spans="1:19" x14ac:dyDescent="0.25">
      <c r="A91" s="6" t="s">
        <v>6</v>
      </c>
      <c r="B91" s="6">
        <f t="shared" ref="B91:S91" si="43">AVERAGE(B90/15)</f>
        <v>5.666666666666667</v>
      </c>
      <c r="C91" s="8">
        <f t="shared" si="43"/>
        <v>2.4734389736332907</v>
      </c>
      <c r="D91" s="8">
        <f t="shared" si="43"/>
        <v>5.8666666666666663</v>
      </c>
      <c r="E91" s="8">
        <f t="shared" si="43"/>
        <v>2.5179240266828944</v>
      </c>
      <c r="F91" s="6">
        <f t="shared" si="43"/>
        <v>5.5333333333333332</v>
      </c>
      <c r="G91" s="8">
        <f t="shared" si="43"/>
        <v>2.4472119797923493</v>
      </c>
      <c r="H91" s="8">
        <f t="shared" si="43"/>
        <v>5.666666666666667</v>
      </c>
      <c r="I91" s="8">
        <f t="shared" si="43"/>
        <v>2.4757579406747992</v>
      </c>
      <c r="J91" s="8">
        <f t="shared" si="43"/>
        <v>5.333333333333333</v>
      </c>
      <c r="K91" s="8">
        <f t="shared" si="43"/>
        <v>2.4042855426065635</v>
      </c>
      <c r="L91" s="6">
        <f t="shared" si="43"/>
        <v>5.4</v>
      </c>
      <c r="M91" s="8">
        <f t="shared" si="43"/>
        <v>2.4233039529929172</v>
      </c>
      <c r="N91" s="14">
        <f t="shared" si="43"/>
        <v>5.333333333333333</v>
      </c>
      <c r="O91" s="8">
        <f t="shared" si="43"/>
        <v>2.4060591501946034</v>
      </c>
      <c r="P91" s="6">
        <f t="shared" si="43"/>
        <v>5</v>
      </c>
      <c r="Q91" s="8">
        <f t="shared" si="43"/>
        <v>2.3369057191678761</v>
      </c>
      <c r="R91" s="13">
        <f t="shared" si="43"/>
        <v>5.666666666666667</v>
      </c>
      <c r="S91" s="8">
        <f t="shared" si="43"/>
        <v>2.4757579406747992</v>
      </c>
    </row>
  </sheetData>
  <mergeCells count="46">
    <mergeCell ref="B72:S72"/>
    <mergeCell ref="B73:C73"/>
    <mergeCell ref="D73:E73"/>
    <mergeCell ref="F73:G73"/>
    <mergeCell ref="H73:I73"/>
    <mergeCell ref="J73:K73"/>
    <mergeCell ref="L73:M73"/>
    <mergeCell ref="N73:O73"/>
    <mergeCell ref="P73:Q73"/>
    <mergeCell ref="R73:S73"/>
    <mergeCell ref="B46:S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V3:W3"/>
    <mergeCell ref="T25:U25"/>
    <mergeCell ref="V25:W25"/>
    <mergeCell ref="T47:U47"/>
    <mergeCell ref="V47:W47"/>
    <mergeCell ref="T3:U3"/>
    <mergeCell ref="L25:M25"/>
    <mergeCell ref="N3:O3"/>
    <mergeCell ref="P3:Q3"/>
    <mergeCell ref="R3:S3"/>
    <mergeCell ref="B25:C25"/>
    <mergeCell ref="D25:E25"/>
    <mergeCell ref="F25:G25"/>
    <mergeCell ref="H25:I25"/>
    <mergeCell ref="J25:K25"/>
    <mergeCell ref="N25:O25"/>
    <mergeCell ref="P25:Q25"/>
    <mergeCell ref="R25:S25"/>
    <mergeCell ref="B2:S2"/>
    <mergeCell ref="B24:S2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58" zoomScale="70" zoomScaleNormal="70" workbookViewId="0">
      <selection activeCell="A72" sqref="A72:S91"/>
    </sheetView>
  </sheetViews>
  <sheetFormatPr defaultRowHeight="15" x14ac:dyDescent="0.25"/>
  <cols>
    <col min="1" max="1" width="10.7109375" customWidth="1"/>
    <col min="3" max="19" width="9.5703125" bestFit="1" customWidth="1"/>
  </cols>
  <sheetData>
    <row r="1" spans="1:23" x14ac:dyDescent="0.25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5"/>
      <c r="B2" s="115" t="s">
        <v>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3"/>
      <c r="U2" s="3"/>
      <c r="V2" s="3"/>
      <c r="W2" s="3"/>
    </row>
    <row r="3" spans="1:23" x14ac:dyDescent="0.25">
      <c r="A3" s="15"/>
      <c r="B3" s="111" t="s">
        <v>8</v>
      </c>
      <c r="C3" s="111"/>
      <c r="D3" s="111" t="s">
        <v>9</v>
      </c>
      <c r="E3" s="111"/>
      <c r="F3" s="111" t="s">
        <v>10</v>
      </c>
      <c r="G3" s="111"/>
      <c r="H3" s="111" t="s">
        <v>11</v>
      </c>
      <c r="I3" s="111"/>
      <c r="J3" s="111" t="s">
        <v>12</v>
      </c>
      <c r="K3" s="111"/>
      <c r="L3" s="111" t="s">
        <v>13</v>
      </c>
      <c r="M3" s="111"/>
      <c r="N3" s="111" t="s">
        <v>14</v>
      </c>
      <c r="O3" s="111"/>
      <c r="P3" s="111" t="s">
        <v>15</v>
      </c>
      <c r="Q3" s="111"/>
      <c r="R3" s="111" t="s">
        <v>16</v>
      </c>
      <c r="S3" s="111"/>
      <c r="T3" s="114"/>
      <c r="U3" s="114"/>
      <c r="V3" s="114"/>
      <c r="W3" s="114"/>
    </row>
    <row r="4" spans="1:23" x14ac:dyDescent="0.25">
      <c r="A4" s="15" t="s">
        <v>0</v>
      </c>
      <c r="B4" s="15" t="s">
        <v>1</v>
      </c>
      <c r="C4" s="15" t="s">
        <v>2</v>
      </c>
      <c r="D4" s="15" t="s">
        <v>1</v>
      </c>
      <c r="E4" s="15" t="s">
        <v>2</v>
      </c>
      <c r="F4" s="15" t="s">
        <v>1</v>
      </c>
      <c r="G4" s="15" t="s">
        <v>2</v>
      </c>
      <c r="H4" s="15" t="s">
        <v>1</v>
      </c>
      <c r="I4" s="15" t="s">
        <v>2</v>
      </c>
      <c r="J4" s="15" t="s">
        <v>1</v>
      </c>
      <c r="K4" s="15" t="s">
        <v>2</v>
      </c>
      <c r="L4" s="15" t="s">
        <v>1</v>
      </c>
      <c r="M4" s="15" t="s">
        <v>2</v>
      </c>
      <c r="N4" s="15" t="s">
        <v>1</v>
      </c>
      <c r="O4" s="15" t="s">
        <v>2</v>
      </c>
      <c r="P4" s="15" t="s">
        <v>1</v>
      </c>
      <c r="Q4" s="15" t="s">
        <v>2</v>
      </c>
      <c r="R4" s="15" t="s">
        <v>1</v>
      </c>
      <c r="S4" s="15" t="s">
        <v>2</v>
      </c>
      <c r="T4" s="3"/>
      <c r="U4" s="3"/>
      <c r="V4" s="3"/>
      <c r="W4" s="3"/>
    </row>
    <row r="5" spans="1:23" x14ac:dyDescent="0.25">
      <c r="A5" s="16">
        <v>1</v>
      </c>
      <c r="B5" s="30">
        <v>5</v>
      </c>
      <c r="C5" s="34">
        <f>SQRT(B5+0.5)</f>
        <v>2.3452078799117149</v>
      </c>
      <c r="D5" s="30">
        <v>6</v>
      </c>
      <c r="E5" s="34">
        <f>SQRT(D5+0.5)</f>
        <v>2.5495097567963922</v>
      </c>
      <c r="F5" s="30">
        <v>2</v>
      </c>
      <c r="G5" s="34">
        <f>SQRT(F5+0.5)</f>
        <v>1.5811388300841898</v>
      </c>
      <c r="H5" s="35">
        <v>3</v>
      </c>
      <c r="I5" s="34">
        <f>SQRT(H5+0.5)</f>
        <v>1.8708286933869707</v>
      </c>
      <c r="J5" s="35">
        <v>4</v>
      </c>
      <c r="K5" s="34">
        <f>SQRT(J5+0.5)</f>
        <v>2.1213203435596424</v>
      </c>
      <c r="L5" s="35">
        <v>5</v>
      </c>
      <c r="M5" s="34">
        <f>SQRT(L5+0.5)</f>
        <v>2.3452078799117149</v>
      </c>
      <c r="N5" s="30">
        <v>3</v>
      </c>
      <c r="O5" s="34">
        <f>SQRT(N5+0.5)</f>
        <v>1.8708286933869707</v>
      </c>
      <c r="P5" s="30">
        <v>2</v>
      </c>
      <c r="Q5" s="34">
        <f>SQRT(P5+0.5)</f>
        <v>1.5811388300841898</v>
      </c>
      <c r="R5" s="30">
        <v>1</v>
      </c>
      <c r="S5" s="34">
        <f>SQRT(R5+0.5)</f>
        <v>1.2247448713915889</v>
      </c>
      <c r="T5" s="3"/>
      <c r="U5" s="3"/>
      <c r="V5" s="3"/>
      <c r="W5" s="3"/>
    </row>
    <row r="6" spans="1:23" x14ac:dyDescent="0.25">
      <c r="A6" s="16">
        <v>2</v>
      </c>
      <c r="B6" s="30">
        <v>5</v>
      </c>
      <c r="C6" s="34">
        <f t="shared" ref="C6:C19" si="0">SQRT(B6+0.5)</f>
        <v>2.3452078799117149</v>
      </c>
      <c r="D6" s="30">
        <v>5</v>
      </c>
      <c r="E6" s="34">
        <f t="shared" ref="E6:E19" si="1">SQRT(D6+0.5)</f>
        <v>2.3452078799117149</v>
      </c>
      <c r="F6" s="30">
        <v>4</v>
      </c>
      <c r="G6" s="34">
        <f t="shared" ref="G6:G19" si="2">SQRT(F6+0.5)</f>
        <v>2.1213203435596424</v>
      </c>
      <c r="H6" s="35">
        <v>4</v>
      </c>
      <c r="I6" s="34">
        <f t="shared" ref="I6:I19" si="3">SQRT(H6+0.5)</f>
        <v>2.1213203435596424</v>
      </c>
      <c r="J6" s="35">
        <v>4</v>
      </c>
      <c r="K6" s="34">
        <f t="shared" ref="K6:K19" si="4">SQRT(J6+0.5)</f>
        <v>2.1213203435596424</v>
      </c>
      <c r="L6" s="35">
        <v>4</v>
      </c>
      <c r="M6" s="34">
        <f t="shared" ref="M6:M19" si="5">SQRT(L6+0.5)</f>
        <v>2.1213203435596424</v>
      </c>
      <c r="N6" s="30">
        <v>3</v>
      </c>
      <c r="O6" s="34">
        <f t="shared" ref="O6:O19" si="6">SQRT(N6+0.5)</f>
        <v>1.8708286933869707</v>
      </c>
      <c r="P6" s="30">
        <v>3</v>
      </c>
      <c r="Q6" s="34">
        <f t="shared" ref="Q6:Q19" si="7">SQRT(P6+0.5)</f>
        <v>1.8708286933869707</v>
      </c>
      <c r="R6" s="30">
        <v>2</v>
      </c>
      <c r="S6" s="34">
        <f t="shared" ref="S6:S19" si="8">SQRT(R6+0.5)</f>
        <v>1.5811388300841898</v>
      </c>
      <c r="T6" s="3"/>
      <c r="U6" s="3"/>
      <c r="V6" s="3"/>
      <c r="W6" s="3"/>
    </row>
    <row r="7" spans="1:23" x14ac:dyDescent="0.25">
      <c r="A7" s="16">
        <v>3</v>
      </c>
      <c r="B7" s="30">
        <v>6</v>
      </c>
      <c r="C7" s="34">
        <f t="shared" si="0"/>
        <v>2.5495097567963922</v>
      </c>
      <c r="D7" s="30">
        <v>6</v>
      </c>
      <c r="E7" s="34">
        <f t="shared" si="1"/>
        <v>2.5495097567963922</v>
      </c>
      <c r="F7" s="30">
        <v>5</v>
      </c>
      <c r="G7" s="34">
        <f t="shared" si="2"/>
        <v>2.3452078799117149</v>
      </c>
      <c r="H7" s="35">
        <v>5</v>
      </c>
      <c r="I7" s="34">
        <f t="shared" si="3"/>
        <v>2.3452078799117149</v>
      </c>
      <c r="J7" s="35">
        <v>5</v>
      </c>
      <c r="K7" s="34">
        <f t="shared" si="4"/>
        <v>2.3452078799117149</v>
      </c>
      <c r="L7" s="35">
        <v>5</v>
      </c>
      <c r="M7" s="34">
        <f t="shared" si="5"/>
        <v>2.3452078799117149</v>
      </c>
      <c r="N7" s="30">
        <v>4</v>
      </c>
      <c r="O7" s="34">
        <f t="shared" si="6"/>
        <v>2.1213203435596424</v>
      </c>
      <c r="P7" s="30">
        <v>4</v>
      </c>
      <c r="Q7" s="34">
        <f t="shared" si="7"/>
        <v>2.1213203435596424</v>
      </c>
      <c r="R7" s="30">
        <v>3</v>
      </c>
      <c r="S7" s="34">
        <f t="shared" si="8"/>
        <v>1.8708286933869707</v>
      </c>
      <c r="T7" s="3"/>
      <c r="U7" s="3"/>
      <c r="V7" s="3"/>
      <c r="W7" s="3"/>
    </row>
    <row r="8" spans="1:23" x14ac:dyDescent="0.25">
      <c r="A8" s="16">
        <v>4</v>
      </c>
      <c r="B8" s="30">
        <v>6</v>
      </c>
      <c r="C8" s="34">
        <f t="shared" si="0"/>
        <v>2.5495097567963922</v>
      </c>
      <c r="D8" s="30">
        <v>6</v>
      </c>
      <c r="E8" s="34">
        <f t="shared" si="1"/>
        <v>2.5495097567963922</v>
      </c>
      <c r="F8" s="30">
        <v>6</v>
      </c>
      <c r="G8" s="34">
        <f t="shared" si="2"/>
        <v>2.5495097567963922</v>
      </c>
      <c r="H8" s="35">
        <v>5</v>
      </c>
      <c r="I8" s="34">
        <f t="shared" si="3"/>
        <v>2.3452078799117149</v>
      </c>
      <c r="J8" s="35">
        <v>5</v>
      </c>
      <c r="K8" s="34">
        <f t="shared" si="4"/>
        <v>2.3452078799117149</v>
      </c>
      <c r="L8" s="35">
        <v>5</v>
      </c>
      <c r="M8" s="34">
        <f t="shared" si="5"/>
        <v>2.3452078799117149</v>
      </c>
      <c r="N8" s="30">
        <v>4</v>
      </c>
      <c r="O8" s="34">
        <f t="shared" si="6"/>
        <v>2.1213203435596424</v>
      </c>
      <c r="P8" s="30">
        <v>2</v>
      </c>
      <c r="Q8" s="34">
        <f t="shared" si="7"/>
        <v>1.5811388300841898</v>
      </c>
      <c r="R8" s="30">
        <v>2</v>
      </c>
      <c r="S8" s="34">
        <f t="shared" si="8"/>
        <v>1.5811388300841898</v>
      </c>
      <c r="T8" s="3"/>
      <c r="U8" s="3"/>
      <c r="V8" s="3"/>
      <c r="W8" s="3"/>
    </row>
    <row r="9" spans="1:23" x14ac:dyDescent="0.25">
      <c r="A9" s="16">
        <v>5</v>
      </c>
      <c r="B9" s="30">
        <v>7</v>
      </c>
      <c r="C9" s="34">
        <f t="shared" si="0"/>
        <v>2.7386127875258306</v>
      </c>
      <c r="D9" s="30">
        <v>5</v>
      </c>
      <c r="E9" s="34">
        <f t="shared" si="1"/>
        <v>2.3452078799117149</v>
      </c>
      <c r="F9" s="30">
        <v>6</v>
      </c>
      <c r="G9" s="34">
        <f t="shared" si="2"/>
        <v>2.5495097567963922</v>
      </c>
      <c r="H9" s="35">
        <v>4</v>
      </c>
      <c r="I9" s="34">
        <f t="shared" si="3"/>
        <v>2.1213203435596424</v>
      </c>
      <c r="J9" s="35">
        <v>5</v>
      </c>
      <c r="K9" s="34">
        <f t="shared" si="4"/>
        <v>2.3452078799117149</v>
      </c>
      <c r="L9" s="35">
        <v>5</v>
      </c>
      <c r="M9" s="34">
        <f t="shared" si="5"/>
        <v>2.3452078799117149</v>
      </c>
      <c r="N9" s="30">
        <v>4</v>
      </c>
      <c r="O9" s="34">
        <f t="shared" si="6"/>
        <v>2.1213203435596424</v>
      </c>
      <c r="P9" s="30">
        <v>3</v>
      </c>
      <c r="Q9" s="34">
        <f t="shared" si="7"/>
        <v>1.8708286933869707</v>
      </c>
      <c r="R9" s="30">
        <v>1</v>
      </c>
      <c r="S9" s="34">
        <f t="shared" si="8"/>
        <v>1.2247448713915889</v>
      </c>
      <c r="T9" s="3"/>
      <c r="U9" s="3"/>
      <c r="V9" s="3"/>
      <c r="W9" s="3"/>
    </row>
    <row r="10" spans="1:23" x14ac:dyDescent="0.25">
      <c r="A10" s="16">
        <v>6</v>
      </c>
      <c r="B10" s="30">
        <v>7</v>
      </c>
      <c r="C10" s="34">
        <f t="shared" si="0"/>
        <v>2.7386127875258306</v>
      </c>
      <c r="D10" s="30">
        <v>5</v>
      </c>
      <c r="E10" s="34">
        <f t="shared" si="1"/>
        <v>2.3452078799117149</v>
      </c>
      <c r="F10" s="30">
        <v>3</v>
      </c>
      <c r="G10" s="34">
        <f t="shared" si="2"/>
        <v>1.8708286933869707</v>
      </c>
      <c r="H10" s="35">
        <v>6</v>
      </c>
      <c r="I10" s="34">
        <f t="shared" si="3"/>
        <v>2.5495097567963922</v>
      </c>
      <c r="J10" s="35">
        <v>5</v>
      </c>
      <c r="K10" s="34">
        <f t="shared" si="4"/>
        <v>2.3452078799117149</v>
      </c>
      <c r="L10" s="35">
        <v>5</v>
      </c>
      <c r="M10" s="34">
        <f t="shared" si="5"/>
        <v>2.3452078799117149</v>
      </c>
      <c r="N10" s="30">
        <v>5</v>
      </c>
      <c r="O10" s="34">
        <f t="shared" si="6"/>
        <v>2.3452078799117149</v>
      </c>
      <c r="P10" s="30">
        <v>2</v>
      </c>
      <c r="Q10" s="34">
        <f t="shared" si="7"/>
        <v>1.5811388300841898</v>
      </c>
      <c r="R10" s="30">
        <v>1</v>
      </c>
      <c r="S10" s="34">
        <f t="shared" si="8"/>
        <v>1.2247448713915889</v>
      </c>
      <c r="T10" s="3"/>
      <c r="U10" s="3"/>
      <c r="V10" s="3"/>
      <c r="W10" s="3"/>
    </row>
    <row r="11" spans="1:23" x14ac:dyDescent="0.25">
      <c r="A11" s="16">
        <v>7</v>
      </c>
      <c r="B11" s="30">
        <v>7</v>
      </c>
      <c r="C11" s="34">
        <f t="shared" si="0"/>
        <v>2.7386127875258306</v>
      </c>
      <c r="D11" s="30">
        <v>7</v>
      </c>
      <c r="E11" s="34">
        <f t="shared" si="1"/>
        <v>2.7386127875258306</v>
      </c>
      <c r="F11" s="30">
        <v>6</v>
      </c>
      <c r="G11" s="34">
        <f t="shared" si="2"/>
        <v>2.5495097567963922</v>
      </c>
      <c r="H11" s="35">
        <v>6</v>
      </c>
      <c r="I11" s="34">
        <f t="shared" si="3"/>
        <v>2.5495097567963922</v>
      </c>
      <c r="J11" s="35">
        <v>6</v>
      </c>
      <c r="K11" s="34">
        <f t="shared" si="4"/>
        <v>2.5495097567963922</v>
      </c>
      <c r="L11" s="35">
        <v>5</v>
      </c>
      <c r="M11" s="34">
        <f t="shared" si="5"/>
        <v>2.3452078799117149</v>
      </c>
      <c r="N11" s="30">
        <v>2</v>
      </c>
      <c r="O11" s="34">
        <f t="shared" si="6"/>
        <v>1.5811388300841898</v>
      </c>
      <c r="P11" s="30">
        <v>2</v>
      </c>
      <c r="Q11" s="34">
        <f t="shared" si="7"/>
        <v>1.5811388300841898</v>
      </c>
      <c r="R11" s="30">
        <v>1</v>
      </c>
      <c r="S11" s="34">
        <f t="shared" si="8"/>
        <v>1.2247448713915889</v>
      </c>
      <c r="T11" s="3"/>
      <c r="U11" s="3"/>
      <c r="V11" s="3"/>
      <c r="W11" s="3"/>
    </row>
    <row r="12" spans="1:23" x14ac:dyDescent="0.25">
      <c r="A12" s="16">
        <v>8</v>
      </c>
      <c r="B12" s="30">
        <v>6</v>
      </c>
      <c r="C12" s="34">
        <f t="shared" si="0"/>
        <v>2.5495097567963922</v>
      </c>
      <c r="D12" s="30">
        <v>6</v>
      </c>
      <c r="E12" s="34">
        <f t="shared" si="1"/>
        <v>2.5495097567963922</v>
      </c>
      <c r="F12" s="30">
        <v>5</v>
      </c>
      <c r="G12" s="34">
        <f t="shared" si="2"/>
        <v>2.3452078799117149</v>
      </c>
      <c r="H12" s="35">
        <v>5</v>
      </c>
      <c r="I12" s="34">
        <f t="shared" si="3"/>
        <v>2.3452078799117149</v>
      </c>
      <c r="J12" s="35">
        <v>6</v>
      </c>
      <c r="K12" s="34">
        <f t="shared" si="4"/>
        <v>2.5495097567963922</v>
      </c>
      <c r="L12" s="35">
        <v>7</v>
      </c>
      <c r="M12" s="34">
        <f t="shared" si="5"/>
        <v>2.7386127875258306</v>
      </c>
      <c r="N12" s="30">
        <v>4</v>
      </c>
      <c r="O12" s="34">
        <f t="shared" si="6"/>
        <v>2.1213203435596424</v>
      </c>
      <c r="P12" s="30">
        <v>3</v>
      </c>
      <c r="Q12" s="34">
        <f t="shared" si="7"/>
        <v>1.8708286933869707</v>
      </c>
      <c r="R12" s="30">
        <v>2</v>
      </c>
      <c r="S12" s="34">
        <f t="shared" si="8"/>
        <v>1.5811388300841898</v>
      </c>
      <c r="T12" s="3"/>
      <c r="U12" s="3"/>
      <c r="V12" s="3"/>
      <c r="W12" s="3"/>
    </row>
    <row r="13" spans="1:23" x14ac:dyDescent="0.25">
      <c r="A13" s="16">
        <v>9</v>
      </c>
      <c r="B13" s="30">
        <v>6</v>
      </c>
      <c r="C13" s="34">
        <f t="shared" si="0"/>
        <v>2.5495097567963922</v>
      </c>
      <c r="D13" s="30">
        <v>6</v>
      </c>
      <c r="E13" s="34">
        <f t="shared" si="1"/>
        <v>2.5495097567963922</v>
      </c>
      <c r="F13" s="30">
        <v>4</v>
      </c>
      <c r="G13" s="34">
        <f t="shared" si="2"/>
        <v>2.1213203435596424</v>
      </c>
      <c r="H13" s="35">
        <v>5</v>
      </c>
      <c r="I13" s="34">
        <f t="shared" si="3"/>
        <v>2.3452078799117149</v>
      </c>
      <c r="J13" s="35">
        <v>4</v>
      </c>
      <c r="K13" s="34">
        <f t="shared" si="4"/>
        <v>2.1213203435596424</v>
      </c>
      <c r="L13" s="35">
        <v>5</v>
      </c>
      <c r="M13" s="34">
        <f t="shared" si="5"/>
        <v>2.3452078799117149</v>
      </c>
      <c r="N13" s="30">
        <v>3</v>
      </c>
      <c r="O13" s="34">
        <f t="shared" si="6"/>
        <v>1.8708286933869707</v>
      </c>
      <c r="P13" s="30">
        <v>4</v>
      </c>
      <c r="Q13" s="34">
        <f t="shared" si="7"/>
        <v>2.1213203435596424</v>
      </c>
      <c r="R13" s="30">
        <v>3</v>
      </c>
      <c r="S13" s="34">
        <f t="shared" si="8"/>
        <v>1.8708286933869707</v>
      </c>
      <c r="T13" s="3"/>
      <c r="U13" s="3"/>
      <c r="V13" s="3"/>
      <c r="W13" s="3"/>
    </row>
    <row r="14" spans="1:23" x14ac:dyDescent="0.25">
      <c r="A14" s="16">
        <v>10</v>
      </c>
      <c r="B14" s="30">
        <v>6</v>
      </c>
      <c r="C14" s="34">
        <f t="shared" si="0"/>
        <v>2.5495097567963922</v>
      </c>
      <c r="D14" s="30">
        <v>6</v>
      </c>
      <c r="E14" s="34">
        <f t="shared" si="1"/>
        <v>2.5495097567963922</v>
      </c>
      <c r="F14" s="30">
        <v>2</v>
      </c>
      <c r="G14" s="34">
        <f t="shared" si="2"/>
        <v>1.5811388300841898</v>
      </c>
      <c r="H14" s="35">
        <v>6</v>
      </c>
      <c r="I14" s="34">
        <f t="shared" si="3"/>
        <v>2.5495097567963922</v>
      </c>
      <c r="J14" s="35">
        <v>4</v>
      </c>
      <c r="K14" s="34">
        <f t="shared" si="4"/>
        <v>2.1213203435596424</v>
      </c>
      <c r="L14" s="35">
        <v>6</v>
      </c>
      <c r="M14" s="34">
        <f t="shared" si="5"/>
        <v>2.5495097567963922</v>
      </c>
      <c r="N14" s="30">
        <v>3</v>
      </c>
      <c r="O14" s="34">
        <f t="shared" si="6"/>
        <v>1.8708286933869707</v>
      </c>
      <c r="P14" s="30">
        <v>2</v>
      </c>
      <c r="Q14" s="34">
        <f t="shared" si="7"/>
        <v>1.5811388300841898</v>
      </c>
      <c r="R14" s="30">
        <v>1</v>
      </c>
      <c r="S14" s="34">
        <f t="shared" si="8"/>
        <v>1.2247448713915889</v>
      </c>
      <c r="T14" s="3"/>
      <c r="U14" s="3"/>
      <c r="V14" s="3"/>
      <c r="W14" s="3"/>
    </row>
    <row r="15" spans="1:23" x14ac:dyDescent="0.25">
      <c r="A15" s="16">
        <v>11</v>
      </c>
      <c r="B15" s="30">
        <v>7</v>
      </c>
      <c r="C15" s="34">
        <f t="shared" si="0"/>
        <v>2.7386127875258306</v>
      </c>
      <c r="D15" s="30">
        <v>7</v>
      </c>
      <c r="E15" s="34">
        <f t="shared" si="1"/>
        <v>2.7386127875258306</v>
      </c>
      <c r="F15" s="30">
        <v>7</v>
      </c>
      <c r="G15" s="34">
        <f t="shared" si="2"/>
        <v>2.7386127875258306</v>
      </c>
      <c r="H15" s="35">
        <v>6</v>
      </c>
      <c r="I15" s="34">
        <f t="shared" si="3"/>
        <v>2.5495097567963922</v>
      </c>
      <c r="J15" s="35">
        <v>5</v>
      </c>
      <c r="K15" s="34">
        <f t="shared" si="4"/>
        <v>2.3452078799117149</v>
      </c>
      <c r="L15" s="35">
        <v>5</v>
      </c>
      <c r="M15" s="34">
        <f t="shared" si="5"/>
        <v>2.3452078799117149</v>
      </c>
      <c r="N15" s="30">
        <v>5</v>
      </c>
      <c r="O15" s="34">
        <f t="shared" si="6"/>
        <v>2.3452078799117149</v>
      </c>
      <c r="P15" s="30">
        <v>5</v>
      </c>
      <c r="Q15" s="34">
        <f t="shared" si="7"/>
        <v>2.3452078799117149</v>
      </c>
      <c r="R15" s="30">
        <v>5</v>
      </c>
      <c r="S15" s="34">
        <f t="shared" si="8"/>
        <v>2.3452078799117149</v>
      </c>
      <c r="T15" s="3"/>
      <c r="U15" s="3"/>
      <c r="V15" s="3"/>
      <c r="W15" s="3"/>
    </row>
    <row r="16" spans="1:23" x14ac:dyDescent="0.25">
      <c r="A16" s="16">
        <v>12</v>
      </c>
      <c r="B16" s="30">
        <v>5</v>
      </c>
      <c r="C16" s="34">
        <f t="shared" si="0"/>
        <v>2.3452078799117149</v>
      </c>
      <c r="D16" s="30">
        <v>6</v>
      </c>
      <c r="E16" s="34">
        <f t="shared" si="1"/>
        <v>2.5495097567963922</v>
      </c>
      <c r="F16" s="30">
        <v>3</v>
      </c>
      <c r="G16" s="34">
        <f t="shared" si="2"/>
        <v>1.8708286933869707</v>
      </c>
      <c r="H16" s="35">
        <v>6</v>
      </c>
      <c r="I16" s="34">
        <f t="shared" si="3"/>
        <v>2.5495097567963922</v>
      </c>
      <c r="J16" s="35">
        <v>6</v>
      </c>
      <c r="K16" s="34">
        <f t="shared" si="4"/>
        <v>2.5495097567963922</v>
      </c>
      <c r="L16" s="35">
        <v>3</v>
      </c>
      <c r="M16" s="34">
        <f t="shared" si="5"/>
        <v>1.8708286933869707</v>
      </c>
      <c r="N16" s="30">
        <v>2</v>
      </c>
      <c r="O16" s="34">
        <f t="shared" si="6"/>
        <v>1.5811388300841898</v>
      </c>
      <c r="P16" s="30">
        <v>2</v>
      </c>
      <c r="Q16" s="34">
        <f t="shared" si="7"/>
        <v>1.5811388300841898</v>
      </c>
      <c r="R16" s="30">
        <v>1</v>
      </c>
      <c r="S16" s="34">
        <f t="shared" si="8"/>
        <v>1.2247448713915889</v>
      </c>
      <c r="T16" s="3"/>
      <c r="U16" s="3"/>
      <c r="V16" s="3"/>
      <c r="W16" s="3"/>
    </row>
    <row r="17" spans="1:23" x14ac:dyDescent="0.25">
      <c r="A17" s="16">
        <v>13</v>
      </c>
      <c r="B17" s="30">
        <v>6</v>
      </c>
      <c r="C17" s="34">
        <f t="shared" si="0"/>
        <v>2.5495097567963922</v>
      </c>
      <c r="D17" s="30">
        <v>6</v>
      </c>
      <c r="E17" s="34">
        <f t="shared" si="1"/>
        <v>2.5495097567963922</v>
      </c>
      <c r="F17" s="30">
        <v>5</v>
      </c>
      <c r="G17" s="34">
        <f t="shared" si="2"/>
        <v>2.3452078799117149</v>
      </c>
      <c r="H17" s="35">
        <v>7</v>
      </c>
      <c r="I17" s="34">
        <f t="shared" si="3"/>
        <v>2.7386127875258306</v>
      </c>
      <c r="J17" s="35">
        <v>6</v>
      </c>
      <c r="K17" s="34">
        <f t="shared" si="4"/>
        <v>2.5495097567963922</v>
      </c>
      <c r="L17" s="35">
        <v>2</v>
      </c>
      <c r="M17" s="34">
        <f t="shared" si="5"/>
        <v>1.5811388300841898</v>
      </c>
      <c r="N17" s="30">
        <v>5</v>
      </c>
      <c r="O17" s="34">
        <f t="shared" si="6"/>
        <v>2.3452078799117149</v>
      </c>
      <c r="P17" s="30">
        <v>4</v>
      </c>
      <c r="Q17" s="34">
        <f t="shared" si="7"/>
        <v>2.1213203435596424</v>
      </c>
      <c r="R17" s="30">
        <v>2</v>
      </c>
      <c r="S17" s="34">
        <f t="shared" si="8"/>
        <v>1.5811388300841898</v>
      </c>
      <c r="T17" s="3"/>
      <c r="U17" s="3"/>
      <c r="V17" s="3"/>
      <c r="W17" s="3"/>
    </row>
    <row r="18" spans="1:23" x14ac:dyDescent="0.25">
      <c r="A18" s="16">
        <v>14</v>
      </c>
      <c r="B18" s="30">
        <v>6</v>
      </c>
      <c r="C18" s="34">
        <f t="shared" si="0"/>
        <v>2.5495097567963922</v>
      </c>
      <c r="D18" s="30">
        <v>7</v>
      </c>
      <c r="E18" s="34">
        <f t="shared" si="1"/>
        <v>2.7386127875258306</v>
      </c>
      <c r="F18" s="30">
        <v>5</v>
      </c>
      <c r="G18" s="34">
        <f t="shared" si="2"/>
        <v>2.3452078799117149</v>
      </c>
      <c r="H18" s="35">
        <v>5</v>
      </c>
      <c r="I18" s="34">
        <f t="shared" si="3"/>
        <v>2.3452078799117149</v>
      </c>
      <c r="J18" s="35">
        <v>5</v>
      </c>
      <c r="K18" s="34">
        <f t="shared" si="4"/>
        <v>2.3452078799117149</v>
      </c>
      <c r="L18" s="35">
        <v>3</v>
      </c>
      <c r="M18" s="34">
        <f t="shared" si="5"/>
        <v>1.8708286933869707</v>
      </c>
      <c r="N18" s="30">
        <v>7</v>
      </c>
      <c r="O18" s="34">
        <f t="shared" si="6"/>
        <v>2.7386127875258306</v>
      </c>
      <c r="P18" s="30">
        <v>5</v>
      </c>
      <c r="Q18" s="34">
        <f t="shared" si="7"/>
        <v>2.3452078799117149</v>
      </c>
      <c r="R18" s="30">
        <v>3</v>
      </c>
      <c r="S18" s="34">
        <f t="shared" si="8"/>
        <v>1.8708286933869707</v>
      </c>
      <c r="T18" s="3"/>
      <c r="U18" s="3"/>
      <c r="V18" s="3"/>
      <c r="W18" s="3"/>
    </row>
    <row r="19" spans="1:23" x14ac:dyDescent="0.25">
      <c r="A19" s="16">
        <v>15</v>
      </c>
      <c r="B19" s="30">
        <v>7</v>
      </c>
      <c r="C19" s="34">
        <f t="shared" si="0"/>
        <v>2.7386127875258306</v>
      </c>
      <c r="D19" s="30">
        <v>7</v>
      </c>
      <c r="E19" s="34">
        <f t="shared" si="1"/>
        <v>2.7386127875258306</v>
      </c>
      <c r="F19" s="30">
        <v>7</v>
      </c>
      <c r="G19" s="34">
        <f t="shared" si="2"/>
        <v>2.7386127875258306</v>
      </c>
      <c r="H19" s="35">
        <v>6</v>
      </c>
      <c r="I19" s="34">
        <f t="shared" si="3"/>
        <v>2.5495097567963922</v>
      </c>
      <c r="J19" s="35">
        <v>5</v>
      </c>
      <c r="K19" s="34">
        <f t="shared" si="4"/>
        <v>2.3452078799117149</v>
      </c>
      <c r="L19" s="35">
        <v>5</v>
      </c>
      <c r="M19" s="34">
        <f t="shared" si="5"/>
        <v>2.3452078799117149</v>
      </c>
      <c r="N19" s="30">
        <v>5</v>
      </c>
      <c r="O19" s="34">
        <f t="shared" si="6"/>
        <v>2.3452078799117149</v>
      </c>
      <c r="P19" s="30">
        <v>5</v>
      </c>
      <c r="Q19" s="34">
        <f t="shared" si="7"/>
        <v>2.3452078799117149</v>
      </c>
      <c r="R19" s="30">
        <v>5</v>
      </c>
      <c r="S19" s="34">
        <f t="shared" si="8"/>
        <v>2.3452078799117149</v>
      </c>
      <c r="T19" s="3"/>
      <c r="U19" s="3"/>
      <c r="V19" s="3"/>
      <c r="W19" s="3"/>
    </row>
    <row r="20" spans="1:23" x14ac:dyDescent="0.25">
      <c r="A20" s="15" t="s">
        <v>5</v>
      </c>
      <c r="B20" s="101">
        <f>SUM(B5:B19)</f>
        <v>92</v>
      </c>
      <c r="C20" s="19">
        <f t="shared" ref="C20:S20" si="9">SUM(C5:C19)</f>
        <v>38.575255874939046</v>
      </c>
      <c r="D20" s="101">
        <f t="shared" si="9"/>
        <v>91</v>
      </c>
      <c r="E20" s="19">
        <f t="shared" si="9"/>
        <v>38.386152844209612</v>
      </c>
      <c r="F20" s="101">
        <f t="shared" si="9"/>
        <v>70</v>
      </c>
      <c r="G20" s="19">
        <f t="shared" si="9"/>
        <v>33.653162099149306</v>
      </c>
      <c r="H20" s="101">
        <f t="shared" si="9"/>
        <v>79</v>
      </c>
      <c r="I20" s="19">
        <f t="shared" si="9"/>
        <v>35.875180108369015</v>
      </c>
      <c r="J20" s="101">
        <f t="shared" si="9"/>
        <v>75</v>
      </c>
      <c r="K20" s="19">
        <f t="shared" si="9"/>
        <v>35.099775560806144</v>
      </c>
      <c r="L20" s="101">
        <f t="shared" si="9"/>
        <v>70</v>
      </c>
      <c r="M20" s="19">
        <f t="shared" si="9"/>
        <v>33.839110023945437</v>
      </c>
      <c r="N20" s="101">
        <f t="shared" si="9"/>
        <v>59</v>
      </c>
      <c r="O20" s="19">
        <f t="shared" si="9"/>
        <v>31.250318115127527</v>
      </c>
      <c r="P20" s="101">
        <f t="shared" si="9"/>
        <v>48</v>
      </c>
      <c r="Q20" s="19">
        <f t="shared" si="9"/>
        <v>28.498903731080123</v>
      </c>
      <c r="R20" s="101">
        <f t="shared" si="9"/>
        <v>33</v>
      </c>
      <c r="S20" s="19">
        <f t="shared" si="9"/>
        <v>23.975926388670636</v>
      </c>
      <c r="T20" s="3"/>
      <c r="U20" s="3"/>
      <c r="V20" s="3"/>
      <c r="W20" s="3"/>
    </row>
    <row r="21" spans="1:23" x14ac:dyDescent="0.25">
      <c r="A21" s="15" t="s">
        <v>6</v>
      </c>
      <c r="B21" s="39">
        <f>AVERAGE(B20/15)</f>
        <v>6.1333333333333337</v>
      </c>
      <c r="C21" s="39">
        <f t="shared" ref="C21:S21" si="10">AVERAGE(C20/15)</f>
        <v>2.5716837249959363</v>
      </c>
      <c r="D21" s="39">
        <f t="shared" si="10"/>
        <v>6.0666666666666664</v>
      </c>
      <c r="E21" s="39">
        <f t="shared" si="10"/>
        <v>2.5590768562806407</v>
      </c>
      <c r="F21" s="39">
        <f t="shared" si="10"/>
        <v>4.666666666666667</v>
      </c>
      <c r="G21" s="39">
        <f t="shared" si="10"/>
        <v>2.2435441399432872</v>
      </c>
      <c r="H21" s="39">
        <f t="shared" si="10"/>
        <v>5.2666666666666666</v>
      </c>
      <c r="I21" s="39">
        <f t="shared" si="10"/>
        <v>2.3916786738912679</v>
      </c>
      <c r="J21" s="39">
        <f t="shared" si="10"/>
        <v>5</v>
      </c>
      <c r="K21" s="39">
        <f t="shared" si="10"/>
        <v>2.3399850373870761</v>
      </c>
      <c r="L21" s="39">
        <f t="shared" si="10"/>
        <v>4.666666666666667</v>
      </c>
      <c r="M21" s="39">
        <f t="shared" si="10"/>
        <v>2.2559406682630292</v>
      </c>
      <c r="N21" s="39">
        <f t="shared" si="10"/>
        <v>3.9333333333333331</v>
      </c>
      <c r="O21" s="39">
        <f t="shared" si="10"/>
        <v>2.0833545410085019</v>
      </c>
      <c r="P21" s="39">
        <f t="shared" si="10"/>
        <v>3.2</v>
      </c>
      <c r="Q21" s="39">
        <f t="shared" si="10"/>
        <v>1.8999269154053415</v>
      </c>
      <c r="R21" s="39">
        <f t="shared" si="10"/>
        <v>2.2000000000000002</v>
      </c>
      <c r="S21" s="39">
        <f t="shared" si="10"/>
        <v>1.5983950925780424</v>
      </c>
      <c r="T21" s="3"/>
      <c r="U21" s="3"/>
      <c r="V21" s="3"/>
      <c r="W21" s="3"/>
    </row>
    <row r="22" spans="1:23" x14ac:dyDescent="0.25">
      <c r="T22" s="3"/>
      <c r="U22" s="3"/>
      <c r="V22" s="3"/>
      <c r="W22" s="3"/>
    </row>
    <row r="23" spans="1:23" x14ac:dyDescent="0.25">
      <c r="T23" s="3"/>
      <c r="U23" s="3"/>
      <c r="V23" s="3"/>
      <c r="W23" s="3"/>
    </row>
    <row r="24" spans="1:23" x14ac:dyDescent="0.2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  <c r="W24" s="3"/>
    </row>
    <row r="25" spans="1:23" x14ac:dyDescent="0.25">
      <c r="A25" s="2" t="s">
        <v>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5"/>
      <c r="U25" s="5"/>
      <c r="V25" s="5"/>
      <c r="W25" s="5"/>
    </row>
    <row r="26" spans="1:23" x14ac:dyDescent="0.25">
      <c r="A26" s="15"/>
      <c r="B26" s="115" t="s">
        <v>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2"/>
      <c r="U26" s="2"/>
      <c r="V26" s="2"/>
      <c r="W26" s="2"/>
    </row>
    <row r="27" spans="1:23" x14ac:dyDescent="0.25">
      <c r="A27" s="15"/>
      <c r="B27" s="111" t="s">
        <v>8</v>
      </c>
      <c r="C27" s="111"/>
      <c r="D27" s="111" t="s">
        <v>9</v>
      </c>
      <c r="E27" s="111"/>
      <c r="F27" s="111" t="s">
        <v>10</v>
      </c>
      <c r="G27" s="111"/>
      <c r="H27" s="111" t="s">
        <v>11</v>
      </c>
      <c r="I27" s="111"/>
      <c r="J27" s="111" t="s">
        <v>12</v>
      </c>
      <c r="K27" s="111"/>
      <c r="L27" s="111" t="s">
        <v>13</v>
      </c>
      <c r="M27" s="111"/>
      <c r="N27" s="111" t="s">
        <v>14</v>
      </c>
      <c r="O27" s="111"/>
      <c r="P27" s="111" t="s">
        <v>15</v>
      </c>
      <c r="Q27" s="111"/>
      <c r="R27" s="111" t="s">
        <v>16</v>
      </c>
      <c r="S27" s="111"/>
      <c r="T27" s="2"/>
      <c r="U27" s="2"/>
      <c r="V27" s="2"/>
      <c r="W27" s="2"/>
    </row>
    <row r="28" spans="1:23" x14ac:dyDescent="0.25">
      <c r="A28" s="15" t="s">
        <v>0</v>
      </c>
      <c r="B28" s="15" t="s">
        <v>1</v>
      </c>
      <c r="C28" s="15" t="s">
        <v>2</v>
      </c>
      <c r="D28" s="15" t="s">
        <v>1</v>
      </c>
      <c r="E28" s="15" t="s">
        <v>2</v>
      </c>
      <c r="F28" s="15" t="s">
        <v>1</v>
      </c>
      <c r="G28" s="15" t="s">
        <v>2</v>
      </c>
      <c r="H28" s="15" t="s">
        <v>1</v>
      </c>
      <c r="I28" s="15" t="s">
        <v>2</v>
      </c>
      <c r="J28" s="15" t="s">
        <v>1</v>
      </c>
      <c r="K28" s="15" t="s">
        <v>2</v>
      </c>
      <c r="L28" s="15" t="s">
        <v>1</v>
      </c>
      <c r="M28" s="15" t="s">
        <v>2</v>
      </c>
      <c r="N28" s="15" t="s">
        <v>1</v>
      </c>
      <c r="O28" s="15" t="s">
        <v>2</v>
      </c>
      <c r="P28" s="15" t="s">
        <v>1</v>
      </c>
      <c r="Q28" s="15" t="s">
        <v>2</v>
      </c>
      <c r="R28" s="15" t="s">
        <v>1</v>
      </c>
      <c r="S28" s="15" t="s">
        <v>2</v>
      </c>
      <c r="T28" s="2"/>
      <c r="U28" s="2"/>
      <c r="V28" s="2"/>
      <c r="W28" s="2"/>
    </row>
    <row r="29" spans="1:23" x14ac:dyDescent="0.25">
      <c r="A29" s="16">
        <v>1</v>
      </c>
      <c r="B29" s="30">
        <v>5</v>
      </c>
      <c r="C29" s="34">
        <f>SQRT(B29+0.5)</f>
        <v>2.3452078799117149</v>
      </c>
      <c r="D29" s="30">
        <v>6</v>
      </c>
      <c r="E29" s="34">
        <f>SQRT(D29+0.5)</f>
        <v>2.5495097567963922</v>
      </c>
      <c r="F29" s="30">
        <v>5</v>
      </c>
      <c r="G29" s="34">
        <f>SQRT(F29+0.5)</f>
        <v>2.3452078799117149</v>
      </c>
      <c r="H29" s="35">
        <v>3</v>
      </c>
      <c r="I29" s="34">
        <f>SQRT(H29+0.5)</f>
        <v>1.8708286933869707</v>
      </c>
      <c r="J29" s="35">
        <v>3</v>
      </c>
      <c r="K29" s="34">
        <f>SQRT(J29+0.5)</f>
        <v>1.8708286933869707</v>
      </c>
      <c r="L29" s="35">
        <v>5</v>
      </c>
      <c r="M29" s="34">
        <f>SQRT(L29+0.5)</f>
        <v>2.3452078799117149</v>
      </c>
      <c r="N29" s="30">
        <v>5</v>
      </c>
      <c r="O29" s="34">
        <f>SQRT(N29+0.5)</f>
        <v>2.3452078799117149</v>
      </c>
      <c r="P29" s="30">
        <v>4</v>
      </c>
      <c r="Q29" s="34">
        <f>SQRT(P29+0.5)</f>
        <v>2.1213203435596424</v>
      </c>
      <c r="R29" s="30">
        <v>3</v>
      </c>
      <c r="S29" s="34">
        <f>SQRT(R29+0.5)</f>
        <v>1.8708286933869707</v>
      </c>
      <c r="T29" s="3"/>
      <c r="U29" s="3"/>
      <c r="V29" s="3"/>
      <c r="W29" s="3"/>
    </row>
    <row r="30" spans="1:23" x14ac:dyDescent="0.25">
      <c r="A30" s="16">
        <v>2</v>
      </c>
      <c r="B30" s="30">
        <v>4</v>
      </c>
      <c r="C30" s="34">
        <f t="shared" ref="C30:C43" si="11">SQRT(B30+0.5)</f>
        <v>2.1213203435596424</v>
      </c>
      <c r="D30" s="30">
        <v>6</v>
      </c>
      <c r="E30" s="34">
        <f t="shared" ref="E30:E43" si="12">SQRT(D30+0.5)</f>
        <v>2.5495097567963922</v>
      </c>
      <c r="F30" s="30">
        <v>5</v>
      </c>
      <c r="G30" s="34">
        <f t="shared" ref="G30:G43" si="13">SQRT(F30+0.5)</f>
        <v>2.3452078799117149</v>
      </c>
      <c r="H30" s="35">
        <v>4</v>
      </c>
      <c r="I30" s="34">
        <f t="shared" ref="I30:I43" si="14">SQRT(H30+0.5)</f>
        <v>2.1213203435596424</v>
      </c>
      <c r="J30" s="35">
        <v>5</v>
      </c>
      <c r="K30" s="34">
        <f t="shared" ref="K30:K43" si="15">SQRT(J30+0.5)</f>
        <v>2.3452078799117149</v>
      </c>
      <c r="L30" s="35">
        <v>4</v>
      </c>
      <c r="M30" s="34">
        <f t="shared" ref="M30:M43" si="16">SQRT(L30+0.5)</f>
        <v>2.1213203435596424</v>
      </c>
      <c r="N30" s="30">
        <v>7</v>
      </c>
      <c r="O30" s="34">
        <f t="shared" ref="O30:O43" si="17">SQRT(N30+0.5)</f>
        <v>2.7386127875258306</v>
      </c>
      <c r="P30" s="30">
        <v>5</v>
      </c>
      <c r="Q30" s="34">
        <f t="shared" ref="Q30:Q43" si="18">SQRT(P30+0.5)</f>
        <v>2.3452078799117149</v>
      </c>
      <c r="R30" s="30">
        <v>4</v>
      </c>
      <c r="S30" s="34">
        <f t="shared" ref="S30:S43" si="19">SQRT(R30+0.5)</f>
        <v>2.1213203435596424</v>
      </c>
      <c r="T30" s="114"/>
      <c r="U30" s="114"/>
      <c r="V30" s="114"/>
      <c r="W30" s="114"/>
    </row>
    <row r="31" spans="1:23" x14ac:dyDescent="0.25">
      <c r="A31" s="16">
        <v>3</v>
      </c>
      <c r="B31" s="30">
        <v>4</v>
      </c>
      <c r="C31" s="34">
        <f t="shared" si="11"/>
        <v>2.1213203435596424</v>
      </c>
      <c r="D31" s="30">
        <v>3</v>
      </c>
      <c r="E31" s="34">
        <f t="shared" si="12"/>
        <v>1.8708286933869707</v>
      </c>
      <c r="F31" s="30">
        <v>3</v>
      </c>
      <c r="G31" s="34">
        <f t="shared" si="13"/>
        <v>1.8708286933869707</v>
      </c>
      <c r="H31" s="35">
        <v>3</v>
      </c>
      <c r="I31" s="34">
        <f t="shared" si="14"/>
        <v>1.8708286933869707</v>
      </c>
      <c r="J31" s="35">
        <v>4</v>
      </c>
      <c r="K31" s="34">
        <f t="shared" si="15"/>
        <v>2.1213203435596424</v>
      </c>
      <c r="L31" s="35">
        <v>4</v>
      </c>
      <c r="M31" s="34">
        <f t="shared" si="16"/>
        <v>2.1213203435596424</v>
      </c>
      <c r="N31" s="30">
        <v>3</v>
      </c>
      <c r="O31" s="34">
        <f t="shared" si="17"/>
        <v>1.8708286933869707</v>
      </c>
      <c r="P31" s="30">
        <v>2</v>
      </c>
      <c r="Q31" s="34">
        <f t="shared" si="18"/>
        <v>1.5811388300841898</v>
      </c>
      <c r="R31" s="30">
        <v>4</v>
      </c>
      <c r="S31" s="34">
        <f t="shared" si="19"/>
        <v>2.1213203435596424</v>
      </c>
      <c r="T31" s="3"/>
      <c r="U31" s="3"/>
      <c r="V31" s="3"/>
      <c r="W31" s="3"/>
    </row>
    <row r="32" spans="1:23" x14ac:dyDescent="0.25">
      <c r="A32" s="16">
        <v>4</v>
      </c>
      <c r="B32" s="30">
        <v>5</v>
      </c>
      <c r="C32" s="34">
        <f t="shared" si="11"/>
        <v>2.3452078799117149</v>
      </c>
      <c r="D32" s="30">
        <v>4</v>
      </c>
      <c r="E32" s="34">
        <f t="shared" si="12"/>
        <v>2.1213203435596424</v>
      </c>
      <c r="F32" s="30">
        <v>4</v>
      </c>
      <c r="G32" s="34">
        <f t="shared" si="13"/>
        <v>2.1213203435596424</v>
      </c>
      <c r="H32" s="35">
        <v>4</v>
      </c>
      <c r="I32" s="34">
        <f t="shared" si="14"/>
        <v>2.1213203435596424</v>
      </c>
      <c r="J32" s="35">
        <v>5</v>
      </c>
      <c r="K32" s="34">
        <f t="shared" si="15"/>
        <v>2.3452078799117149</v>
      </c>
      <c r="L32" s="35">
        <v>5</v>
      </c>
      <c r="M32" s="34">
        <f t="shared" si="16"/>
        <v>2.3452078799117149</v>
      </c>
      <c r="N32" s="30">
        <v>4</v>
      </c>
      <c r="O32" s="34">
        <f t="shared" si="17"/>
        <v>2.1213203435596424</v>
      </c>
      <c r="P32" s="30">
        <v>3</v>
      </c>
      <c r="Q32" s="34">
        <f t="shared" si="18"/>
        <v>1.8708286933869707</v>
      </c>
      <c r="R32" s="30">
        <v>6</v>
      </c>
      <c r="S32" s="34">
        <f t="shared" si="19"/>
        <v>2.5495097567963922</v>
      </c>
      <c r="T32" s="3"/>
      <c r="U32" s="3"/>
      <c r="V32" s="3"/>
      <c r="W32" s="3"/>
    </row>
    <row r="33" spans="1:23" x14ac:dyDescent="0.25">
      <c r="A33" s="16">
        <v>5</v>
      </c>
      <c r="B33" s="30">
        <v>4</v>
      </c>
      <c r="C33" s="34">
        <f t="shared" si="11"/>
        <v>2.1213203435596424</v>
      </c>
      <c r="D33" s="30">
        <v>5</v>
      </c>
      <c r="E33" s="34">
        <f t="shared" si="12"/>
        <v>2.3452078799117149</v>
      </c>
      <c r="F33" s="30">
        <v>6</v>
      </c>
      <c r="G33" s="34">
        <f t="shared" si="13"/>
        <v>2.5495097567963922</v>
      </c>
      <c r="H33" s="35">
        <v>6</v>
      </c>
      <c r="I33" s="34">
        <f t="shared" si="14"/>
        <v>2.5495097567963922</v>
      </c>
      <c r="J33" s="35">
        <v>5</v>
      </c>
      <c r="K33" s="34">
        <f t="shared" si="15"/>
        <v>2.3452078799117149</v>
      </c>
      <c r="L33" s="35">
        <v>5</v>
      </c>
      <c r="M33" s="34">
        <f t="shared" si="16"/>
        <v>2.3452078799117149</v>
      </c>
      <c r="N33" s="30">
        <v>5</v>
      </c>
      <c r="O33" s="34">
        <f t="shared" si="17"/>
        <v>2.3452078799117149</v>
      </c>
      <c r="P33" s="30">
        <v>3</v>
      </c>
      <c r="Q33" s="34">
        <f t="shared" si="18"/>
        <v>1.8708286933869707</v>
      </c>
      <c r="R33" s="30">
        <v>5</v>
      </c>
      <c r="S33" s="34">
        <f t="shared" si="19"/>
        <v>2.3452078799117149</v>
      </c>
      <c r="T33" s="3"/>
      <c r="U33" s="3"/>
      <c r="V33" s="3"/>
      <c r="W33" s="3"/>
    </row>
    <row r="34" spans="1:23" x14ac:dyDescent="0.25">
      <c r="A34" s="16">
        <v>6</v>
      </c>
      <c r="B34" s="30">
        <v>7</v>
      </c>
      <c r="C34" s="34">
        <f t="shared" si="11"/>
        <v>2.7386127875258306</v>
      </c>
      <c r="D34" s="30">
        <v>7</v>
      </c>
      <c r="E34" s="34">
        <f t="shared" si="12"/>
        <v>2.7386127875258306</v>
      </c>
      <c r="F34" s="30">
        <v>6</v>
      </c>
      <c r="G34" s="34">
        <f t="shared" si="13"/>
        <v>2.5495097567963922</v>
      </c>
      <c r="H34" s="35">
        <v>6</v>
      </c>
      <c r="I34" s="34">
        <f t="shared" si="14"/>
        <v>2.5495097567963922</v>
      </c>
      <c r="J34" s="35">
        <v>5</v>
      </c>
      <c r="K34" s="34">
        <f t="shared" si="15"/>
        <v>2.3452078799117149</v>
      </c>
      <c r="L34" s="35">
        <v>4</v>
      </c>
      <c r="M34" s="34">
        <f t="shared" si="16"/>
        <v>2.1213203435596424</v>
      </c>
      <c r="N34" s="30">
        <v>4</v>
      </c>
      <c r="O34" s="34">
        <f t="shared" si="17"/>
        <v>2.1213203435596424</v>
      </c>
      <c r="P34" s="30">
        <v>5</v>
      </c>
      <c r="Q34" s="34">
        <f t="shared" si="18"/>
        <v>2.3452078799117149</v>
      </c>
      <c r="R34" s="30">
        <v>5</v>
      </c>
      <c r="S34" s="34">
        <f t="shared" si="19"/>
        <v>2.3452078799117149</v>
      </c>
      <c r="T34" s="3"/>
      <c r="U34" s="3"/>
      <c r="V34" s="3"/>
      <c r="W34" s="3"/>
    </row>
    <row r="35" spans="1:23" x14ac:dyDescent="0.25">
      <c r="A35" s="16">
        <v>7</v>
      </c>
      <c r="B35" s="30">
        <v>5</v>
      </c>
      <c r="C35" s="34">
        <f t="shared" si="11"/>
        <v>2.3452078799117149</v>
      </c>
      <c r="D35" s="30">
        <v>4</v>
      </c>
      <c r="E35" s="34">
        <f t="shared" si="12"/>
        <v>2.1213203435596424</v>
      </c>
      <c r="F35" s="30">
        <v>6</v>
      </c>
      <c r="G35" s="34">
        <f t="shared" si="13"/>
        <v>2.5495097567963922</v>
      </c>
      <c r="H35" s="35">
        <v>5</v>
      </c>
      <c r="I35" s="34">
        <f t="shared" si="14"/>
        <v>2.3452078799117149</v>
      </c>
      <c r="J35" s="35">
        <v>6</v>
      </c>
      <c r="K35" s="34">
        <f t="shared" si="15"/>
        <v>2.5495097567963922</v>
      </c>
      <c r="L35" s="35">
        <v>7</v>
      </c>
      <c r="M35" s="34">
        <f t="shared" si="16"/>
        <v>2.7386127875258306</v>
      </c>
      <c r="N35" s="30">
        <v>5</v>
      </c>
      <c r="O35" s="34">
        <f t="shared" si="17"/>
        <v>2.3452078799117149</v>
      </c>
      <c r="P35" s="30">
        <v>6</v>
      </c>
      <c r="Q35" s="34">
        <f t="shared" si="18"/>
        <v>2.5495097567963922</v>
      </c>
      <c r="R35" s="30">
        <v>5</v>
      </c>
      <c r="S35" s="34">
        <f t="shared" si="19"/>
        <v>2.3452078799117149</v>
      </c>
      <c r="T35" s="3"/>
      <c r="U35" s="3"/>
      <c r="V35" s="3"/>
      <c r="W35" s="3"/>
    </row>
    <row r="36" spans="1:23" x14ac:dyDescent="0.25">
      <c r="A36" s="16">
        <v>8</v>
      </c>
      <c r="B36" s="30">
        <v>5</v>
      </c>
      <c r="C36" s="34">
        <f t="shared" si="11"/>
        <v>2.3452078799117149</v>
      </c>
      <c r="D36" s="30">
        <v>4</v>
      </c>
      <c r="E36" s="34">
        <f t="shared" si="12"/>
        <v>2.1213203435596424</v>
      </c>
      <c r="F36" s="30">
        <v>5</v>
      </c>
      <c r="G36" s="34">
        <f t="shared" si="13"/>
        <v>2.3452078799117149</v>
      </c>
      <c r="H36" s="35">
        <v>4</v>
      </c>
      <c r="I36" s="34">
        <f t="shared" si="14"/>
        <v>2.1213203435596424</v>
      </c>
      <c r="J36" s="35">
        <v>3</v>
      </c>
      <c r="K36" s="34">
        <f t="shared" si="15"/>
        <v>1.8708286933869707</v>
      </c>
      <c r="L36" s="35">
        <v>4</v>
      </c>
      <c r="M36" s="34">
        <f t="shared" si="16"/>
        <v>2.1213203435596424</v>
      </c>
      <c r="N36" s="30">
        <v>3</v>
      </c>
      <c r="O36" s="34">
        <f t="shared" si="17"/>
        <v>1.8708286933869707</v>
      </c>
      <c r="P36" s="30">
        <v>3</v>
      </c>
      <c r="Q36" s="34">
        <f t="shared" si="18"/>
        <v>1.8708286933869707</v>
      </c>
      <c r="R36" s="30">
        <v>6</v>
      </c>
      <c r="S36" s="34">
        <f t="shared" si="19"/>
        <v>2.5495097567963922</v>
      </c>
      <c r="T36" s="3"/>
      <c r="U36" s="3"/>
      <c r="V36" s="3"/>
      <c r="W36" s="3"/>
    </row>
    <row r="37" spans="1:23" x14ac:dyDescent="0.25">
      <c r="A37" s="16">
        <v>9</v>
      </c>
      <c r="B37" s="30">
        <v>6</v>
      </c>
      <c r="C37" s="34">
        <f t="shared" si="11"/>
        <v>2.5495097567963922</v>
      </c>
      <c r="D37" s="30">
        <v>5</v>
      </c>
      <c r="E37" s="34">
        <f t="shared" si="12"/>
        <v>2.3452078799117149</v>
      </c>
      <c r="F37" s="30">
        <v>5</v>
      </c>
      <c r="G37" s="34">
        <f t="shared" si="13"/>
        <v>2.3452078799117149</v>
      </c>
      <c r="H37" s="35">
        <v>6</v>
      </c>
      <c r="I37" s="34">
        <f t="shared" si="14"/>
        <v>2.5495097567963922</v>
      </c>
      <c r="J37" s="35">
        <v>6</v>
      </c>
      <c r="K37" s="34">
        <f t="shared" si="15"/>
        <v>2.5495097567963922</v>
      </c>
      <c r="L37" s="35">
        <v>5</v>
      </c>
      <c r="M37" s="34">
        <f t="shared" si="16"/>
        <v>2.3452078799117149</v>
      </c>
      <c r="N37" s="30">
        <v>7</v>
      </c>
      <c r="O37" s="34">
        <f t="shared" si="17"/>
        <v>2.7386127875258306</v>
      </c>
      <c r="P37" s="30">
        <v>6</v>
      </c>
      <c r="Q37" s="34">
        <f t="shared" si="18"/>
        <v>2.5495097567963922</v>
      </c>
      <c r="R37" s="30">
        <v>5</v>
      </c>
      <c r="S37" s="34">
        <f t="shared" si="19"/>
        <v>2.3452078799117149</v>
      </c>
      <c r="T37" s="3"/>
      <c r="U37" s="3"/>
      <c r="V37" s="3"/>
      <c r="W37" s="3"/>
    </row>
    <row r="38" spans="1:23" x14ac:dyDescent="0.25">
      <c r="A38" s="16">
        <v>10</v>
      </c>
      <c r="B38" s="30">
        <v>5</v>
      </c>
      <c r="C38" s="34">
        <f t="shared" si="11"/>
        <v>2.3452078799117149</v>
      </c>
      <c r="D38" s="30">
        <v>6</v>
      </c>
      <c r="E38" s="34">
        <f t="shared" si="12"/>
        <v>2.5495097567963922</v>
      </c>
      <c r="F38" s="30">
        <v>6</v>
      </c>
      <c r="G38" s="34">
        <f t="shared" si="13"/>
        <v>2.5495097567963922</v>
      </c>
      <c r="H38" s="35">
        <v>3</v>
      </c>
      <c r="I38" s="34">
        <f t="shared" si="14"/>
        <v>1.8708286933869707</v>
      </c>
      <c r="J38" s="35">
        <v>3</v>
      </c>
      <c r="K38" s="34">
        <f t="shared" si="15"/>
        <v>1.8708286933869707</v>
      </c>
      <c r="L38" s="35">
        <v>5</v>
      </c>
      <c r="M38" s="34">
        <f t="shared" si="16"/>
        <v>2.3452078799117149</v>
      </c>
      <c r="N38" s="30">
        <v>5</v>
      </c>
      <c r="O38" s="34">
        <f t="shared" si="17"/>
        <v>2.3452078799117149</v>
      </c>
      <c r="P38" s="30">
        <v>3</v>
      </c>
      <c r="Q38" s="34">
        <f t="shared" si="18"/>
        <v>1.8708286933869707</v>
      </c>
      <c r="R38" s="30">
        <v>6</v>
      </c>
      <c r="S38" s="34">
        <f t="shared" si="19"/>
        <v>2.5495097567963922</v>
      </c>
      <c r="T38" s="3"/>
      <c r="U38" s="3"/>
      <c r="V38" s="3"/>
      <c r="W38" s="3"/>
    </row>
    <row r="39" spans="1:23" x14ac:dyDescent="0.25">
      <c r="A39" s="16">
        <v>11</v>
      </c>
      <c r="B39" s="30">
        <v>6</v>
      </c>
      <c r="C39" s="34">
        <f t="shared" si="11"/>
        <v>2.5495097567963922</v>
      </c>
      <c r="D39" s="30">
        <v>7</v>
      </c>
      <c r="E39" s="34">
        <f t="shared" si="12"/>
        <v>2.7386127875258306</v>
      </c>
      <c r="F39" s="30">
        <v>5</v>
      </c>
      <c r="G39" s="34">
        <f t="shared" si="13"/>
        <v>2.3452078799117149</v>
      </c>
      <c r="H39" s="35">
        <v>6</v>
      </c>
      <c r="I39" s="34">
        <f t="shared" si="14"/>
        <v>2.5495097567963922</v>
      </c>
      <c r="J39" s="35">
        <v>4</v>
      </c>
      <c r="K39" s="34">
        <f t="shared" si="15"/>
        <v>2.1213203435596424</v>
      </c>
      <c r="L39" s="35">
        <v>3</v>
      </c>
      <c r="M39" s="34">
        <f t="shared" si="16"/>
        <v>1.8708286933869707</v>
      </c>
      <c r="N39" s="30">
        <v>4</v>
      </c>
      <c r="O39" s="34">
        <f t="shared" si="17"/>
        <v>2.1213203435596424</v>
      </c>
      <c r="P39" s="30">
        <v>4</v>
      </c>
      <c r="Q39" s="34">
        <f t="shared" si="18"/>
        <v>2.1213203435596424</v>
      </c>
      <c r="R39" s="30">
        <v>6</v>
      </c>
      <c r="S39" s="34">
        <f t="shared" si="19"/>
        <v>2.5495097567963922</v>
      </c>
      <c r="T39" s="3"/>
      <c r="U39" s="3"/>
      <c r="V39" s="3"/>
      <c r="W39" s="3"/>
    </row>
    <row r="40" spans="1:23" x14ac:dyDescent="0.25">
      <c r="A40" s="16">
        <v>12</v>
      </c>
      <c r="B40" s="30">
        <v>3</v>
      </c>
      <c r="C40" s="34">
        <f t="shared" si="11"/>
        <v>1.8708286933869707</v>
      </c>
      <c r="D40" s="30">
        <v>4</v>
      </c>
      <c r="E40" s="34">
        <f t="shared" si="12"/>
        <v>2.1213203435596424</v>
      </c>
      <c r="F40" s="30">
        <v>4</v>
      </c>
      <c r="G40" s="34">
        <f t="shared" si="13"/>
        <v>2.1213203435596424</v>
      </c>
      <c r="H40" s="35">
        <v>4</v>
      </c>
      <c r="I40" s="34">
        <f t="shared" si="14"/>
        <v>2.1213203435596424</v>
      </c>
      <c r="J40" s="35">
        <v>2</v>
      </c>
      <c r="K40" s="34">
        <f t="shared" si="15"/>
        <v>1.5811388300841898</v>
      </c>
      <c r="L40" s="35">
        <v>3</v>
      </c>
      <c r="M40" s="34">
        <f t="shared" si="16"/>
        <v>1.8708286933869707</v>
      </c>
      <c r="N40" s="30">
        <v>2</v>
      </c>
      <c r="O40" s="34">
        <f t="shared" si="17"/>
        <v>1.5811388300841898</v>
      </c>
      <c r="P40" s="30">
        <v>3</v>
      </c>
      <c r="Q40" s="34">
        <f t="shared" si="18"/>
        <v>1.8708286933869707</v>
      </c>
      <c r="R40" s="30">
        <v>6</v>
      </c>
      <c r="S40" s="34">
        <f t="shared" si="19"/>
        <v>2.5495097567963922</v>
      </c>
      <c r="T40" s="3"/>
      <c r="U40" s="3"/>
      <c r="V40" s="3"/>
      <c r="W40" s="3"/>
    </row>
    <row r="41" spans="1:23" x14ac:dyDescent="0.25">
      <c r="A41" s="16">
        <v>13</v>
      </c>
      <c r="B41" s="30">
        <v>6</v>
      </c>
      <c r="C41" s="34">
        <f t="shared" si="11"/>
        <v>2.5495097567963922</v>
      </c>
      <c r="D41" s="30">
        <v>6</v>
      </c>
      <c r="E41" s="34">
        <f t="shared" si="12"/>
        <v>2.5495097567963922</v>
      </c>
      <c r="F41" s="30">
        <v>5</v>
      </c>
      <c r="G41" s="34">
        <f t="shared" si="13"/>
        <v>2.3452078799117149</v>
      </c>
      <c r="H41" s="35">
        <v>5</v>
      </c>
      <c r="I41" s="34">
        <f t="shared" si="14"/>
        <v>2.3452078799117149</v>
      </c>
      <c r="J41" s="35">
        <v>6</v>
      </c>
      <c r="K41" s="34">
        <f t="shared" si="15"/>
        <v>2.5495097567963922</v>
      </c>
      <c r="L41" s="35">
        <v>4</v>
      </c>
      <c r="M41" s="34">
        <f t="shared" si="16"/>
        <v>2.1213203435596424</v>
      </c>
      <c r="N41" s="30">
        <v>7</v>
      </c>
      <c r="O41" s="34">
        <f t="shared" si="17"/>
        <v>2.7386127875258306</v>
      </c>
      <c r="P41" s="30">
        <v>4</v>
      </c>
      <c r="Q41" s="34">
        <f t="shared" si="18"/>
        <v>2.1213203435596424</v>
      </c>
      <c r="R41" s="30">
        <v>6</v>
      </c>
      <c r="S41" s="34">
        <f t="shared" si="19"/>
        <v>2.5495097567963922</v>
      </c>
      <c r="T41" s="3"/>
      <c r="U41" s="3"/>
      <c r="V41" s="3"/>
      <c r="W41" s="3"/>
    </row>
    <row r="42" spans="1:23" x14ac:dyDescent="0.25">
      <c r="A42" s="16">
        <v>14</v>
      </c>
      <c r="B42" s="30">
        <v>7</v>
      </c>
      <c r="C42" s="34">
        <f t="shared" si="11"/>
        <v>2.7386127875258306</v>
      </c>
      <c r="D42" s="30">
        <v>6</v>
      </c>
      <c r="E42" s="34">
        <f t="shared" si="12"/>
        <v>2.5495097567963922</v>
      </c>
      <c r="F42" s="30">
        <v>6</v>
      </c>
      <c r="G42" s="34">
        <f t="shared" si="13"/>
        <v>2.5495097567963922</v>
      </c>
      <c r="H42" s="35">
        <v>5</v>
      </c>
      <c r="I42" s="34">
        <f t="shared" si="14"/>
        <v>2.3452078799117149</v>
      </c>
      <c r="J42" s="35">
        <v>5</v>
      </c>
      <c r="K42" s="34">
        <f t="shared" si="15"/>
        <v>2.3452078799117149</v>
      </c>
      <c r="L42" s="35">
        <v>5</v>
      </c>
      <c r="M42" s="34">
        <f t="shared" si="16"/>
        <v>2.3452078799117149</v>
      </c>
      <c r="N42" s="30">
        <v>5</v>
      </c>
      <c r="O42" s="34">
        <f t="shared" si="17"/>
        <v>2.3452078799117149</v>
      </c>
      <c r="P42" s="30">
        <v>5</v>
      </c>
      <c r="Q42" s="34">
        <f t="shared" si="18"/>
        <v>2.3452078799117149</v>
      </c>
      <c r="R42" s="30">
        <v>6</v>
      </c>
      <c r="S42" s="34">
        <f t="shared" si="19"/>
        <v>2.5495097567963922</v>
      </c>
      <c r="T42" s="3"/>
      <c r="U42" s="3"/>
      <c r="V42" s="3"/>
      <c r="W42" s="3"/>
    </row>
    <row r="43" spans="1:23" x14ac:dyDescent="0.25">
      <c r="A43" s="16">
        <v>15</v>
      </c>
      <c r="B43" s="30">
        <v>7</v>
      </c>
      <c r="C43" s="34">
        <f t="shared" si="11"/>
        <v>2.7386127875258306</v>
      </c>
      <c r="D43" s="30">
        <v>7</v>
      </c>
      <c r="E43" s="34">
        <f t="shared" si="12"/>
        <v>2.7386127875258306</v>
      </c>
      <c r="F43" s="30">
        <v>6</v>
      </c>
      <c r="G43" s="34">
        <f t="shared" si="13"/>
        <v>2.5495097567963922</v>
      </c>
      <c r="H43" s="35">
        <v>6</v>
      </c>
      <c r="I43" s="34">
        <f t="shared" si="14"/>
        <v>2.5495097567963922</v>
      </c>
      <c r="J43" s="35">
        <v>6</v>
      </c>
      <c r="K43" s="34">
        <f t="shared" si="15"/>
        <v>2.5495097567963922</v>
      </c>
      <c r="L43" s="35">
        <v>5</v>
      </c>
      <c r="M43" s="34">
        <f t="shared" si="16"/>
        <v>2.3452078799117149</v>
      </c>
      <c r="N43" s="30">
        <v>5</v>
      </c>
      <c r="O43" s="34">
        <f t="shared" si="17"/>
        <v>2.3452078799117149</v>
      </c>
      <c r="P43" s="30">
        <v>6</v>
      </c>
      <c r="Q43" s="34">
        <f t="shared" si="18"/>
        <v>2.5495097567963922</v>
      </c>
      <c r="R43" s="30">
        <v>7</v>
      </c>
      <c r="S43" s="34">
        <f t="shared" si="19"/>
        <v>2.7386127875258306</v>
      </c>
      <c r="T43" s="3"/>
      <c r="U43" s="3"/>
      <c r="V43" s="3"/>
      <c r="W43" s="3"/>
    </row>
    <row r="44" spans="1:23" x14ac:dyDescent="0.25">
      <c r="A44" s="15" t="s">
        <v>5</v>
      </c>
      <c r="B44" s="43">
        <f>SUM(B29:B43)</f>
        <v>79</v>
      </c>
      <c r="C44" s="43">
        <f t="shared" ref="C44:S44" si="20">SUM(C29:C43)</f>
        <v>35.825196756591147</v>
      </c>
      <c r="D44" s="43">
        <f t="shared" si="20"/>
        <v>80</v>
      </c>
      <c r="E44" s="43">
        <f t="shared" si="20"/>
        <v>36.009912974008422</v>
      </c>
      <c r="F44" s="43">
        <f t="shared" si="20"/>
        <v>77</v>
      </c>
      <c r="G44" s="43">
        <f t="shared" si="20"/>
        <v>35.481775200754896</v>
      </c>
      <c r="H44" s="43">
        <f t="shared" si="20"/>
        <v>70</v>
      </c>
      <c r="I44" s="43">
        <f t="shared" si="20"/>
        <v>33.880939878116592</v>
      </c>
      <c r="J44" s="43">
        <f t="shared" si="20"/>
        <v>68</v>
      </c>
      <c r="K44" s="43">
        <f t="shared" si="20"/>
        <v>33.360344024108535</v>
      </c>
      <c r="L44" s="43">
        <f t="shared" si="20"/>
        <v>68</v>
      </c>
      <c r="M44" s="43">
        <f t="shared" si="20"/>
        <v>33.503327051479992</v>
      </c>
      <c r="N44" s="43">
        <f t="shared" si="20"/>
        <v>71</v>
      </c>
      <c r="O44" s="43">
        <f t="shared" si="20"/>
        <v>33.973842889584837</v>
      </c>
      <c r="P44" s="43">
        <f t="shared" si="20"/>
        <v>62</v>
      </c>
      <c r="Q44" s="43">
        <f t="shared" si="20"/>
        <v>31.983396237822298</v>
      </c>
      <c r="R44" s="43">
        <f t="shared" si="20"/>
        <v>80</v>
      </c>
      <c r="S44" s="43">
        <f t="shared" si="20"/>
        <v>36.0794819852537</v>
      </c>
      <c r="T44" s="3"/>
      <c r="U44" s="3"/>
      <c r="V44" s="3"/>
      <c r="W44" s="3"/>
    </row>
    <row r="45" spans="1:23" x14ac:dyDescent="0.25">
      <c r="A45" s="15" t="s">
        <v>6</v>
      </c>
      <c r="B45" s="39">
        <f>AVERAGE(B44/15)</f>
        <v>5.2666666666666666</v>
      </c>
      <c r="C45" s="39">
        <f t="shared" ref="C45:S45" si="21">AVERAGE(C44/15)</f>
        <v>2.3883464504394096</v>
      </c>
      <c r="D45" s="39">
        <f t="shared" si="21"/>
        <v>5.333333333333333</v>
      </c>
      <c r="E45" s="39">
        <f t="shared" si="21"/>
        <v>2.400660864933895</v>
      </c>
      <c r="F45" s="39">
        <f t="shared" si="21"/>
        <v>5.1333333333333337</v>
      </c>
      <c r="G45" s="39">
        <f t="shared" si="21"/>
        <v>2.3654516800503265</v>
      </c>
      <c r="H45" s="39">
        <f t="shared" si="21"/>
        <v>4.666666666666667</v>
      </c>
      <c r="I45" s="39">
        <f t="shared" si="21"/>
        <v>2.2587293252077729</v>
      </c>
      <c r="J45" s="39">
        <f t="shared" si="21"/>
        <v>4.5333333333333332</v>
      </c>
      <c r="K45" s="39">
        <f t="shared" si="21"/>
        <v>2.2240229349405691</v>
      </c>
      <c r="L45" s="39">
        <f t="shared" si="21"/>
        <v>4.5333333333333332</v>
      </c>
      <c r="M45" s="39">
        <f t="shared" si="21"/>
        <v>2.2335551367653328</v>
      </c>
      <c r="N45" s="39">
        <f t="shared" si="21"/>
        <v>4.7333333333333334</v>
      </c>
      <c r="O45" s="39">
        <f t="shared" si="21"/>
        <v>2.2649228593056558</v>
      </c>
      <c r="P45" s="39">
        <f t="shared" si="21"/>
        <v>4.1333333333333337</v>
      </c>
      <c r="Q45" s="39">
        <f t="shared" si="21"/>
        <v>2.1322264158548196</v>
      </c>
      <c r="R45" s="39">
        <f t="shared" si="21"/>
        <v>5.333333333333333</v>
      </c>
      <c r="S45" s="39">
        <f t="shared" si="21"/>
        <v>2.4052987990169132</v>
      </c>
      <c r="T45" s="3"/>
      <c r="U45" s="3"/>
      <c r="V45" s="3"/>
      <c r="W45" s="3"/>
    </row>
    <row r="46" spans="1:23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3"/>
      <c r="V46" s="3"/>
      <c r="W46" s="3"/>
    </row>
    <row r="47" spans="1:23" x14ac:dyDescent="0.25">
      <c r="A47" s="2" t="s">
        <v>50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3"/>
    </row>
    <row r="48" spans="1:23" x14ac:dyDescent="0.25">
      <c r="A48" s="15"/>
      <c r="B48" s="115" t="s">
        <v>3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3"/>
      <c r="U48" s="3"/>
      <c r="V48" s="3"/>
      <c r="W48" s="3"/>
    </row>
    <row r="49" spans="1:23" x14ac:dyDescent="0.25">
      <c r="A49" s="15"/>
      <c r="B49" s="111" t="s">
        <v>8</v>
      </c>
      <c r="C49" s="111"/>
      <c r="D49" s="111" t="s">
        <v>9</v>
      </c>
      <c r="E49" s="111"/>
      <c r="F49" s="111" t="s">
        <v>10</v>
      </c>
      <c r="G49" s="111"/>
      <c r="H49" s="111" t="s">
        <v>11</v>
      </c>
      <c r="I49" s="111"/>
      <c r="J49" s="111" t="s">
        <v>12</v>
      </c>
      <c r="K49" s="111"/>
      <c r="L49" s="111" t="s">
        <v>13</v>
      </c>
      <c r="M49" s="111"/>
      <c r="N49" s="111" t="s">
        <v>14</v>
      </c>
      <c r="O49" s="111"/>
      <c r="P49" s="111" t="s">
        <v>15</v>
      </c>
      <c r="Q49" s="111"/>
      <c r="R49" s="111" t="s">
        <v>16</v>
      </c>
      <c r="S49" s="111"/>
      <c r="T49" s="3"/>
      <c r="U49" s="3"/>
      <c r="V49" s="3"/>
      <c r="W49" s="3"/>
    </row>
    <row r="50" spans="1:23" x14ac:dyDescent="0.25">
      <c r="A50" s="15" t="s">
        <v>0</v>
      </c>
      <c r="B50" s="15" t="s">
        <v>1</v>
      </c>
      <c r="C50" s="15" t="s">
        <v>2</v>
      </c>
      <c r="D50" s="15" t="s">
        <v>1</v>
      </c>
      <c r="E50" s="15" t="s">
        <v>2</v>
      </c>
      <c r="F50" s="15" t="s">
        <v>1</v>
      </c>
      <c r="G50" s="15" t="s">
        <v>2</v>
      </c>
      <c r="H50" s="15" t="s">
        <v>1</v>
      </c>
      <c r="I50" s="15" t="s">
        <v>2</v>
      </c>
      <c r="J50" s="15" t="s">
        <v>1</v>
      </c>
      <c r="K50" s="15" t="s">
        <v>2</v>
      </c>
      <c r="L50" s="15" t="s">
        <v>1</v>
      </c>
      <c r="M50" s="15" t="s">
        <v>2</v>
      </c>
      <c r="N50" s="15" t="s">
        <v>1</v>
      </c>
      <c r="O50" s="15" t="s">
        <v>2</v>
      </c>
      <c r="P50" s="15" t="s">
        <v>1</v>
      </c>
      <c r="Q50" s="15" t="s">
        <v>2</v>
      </c>
      <c r="R50" s="15" t="s">
        <v>1</v>
      </c>
      <c r="S50" s="15" t="s">
        <v>2</v>
      </c>
      <c r="T50" s="3"/>
      <c r="U50" s="3"/>
      <c r="V50" s="3"/>
      <c r="W50" s="3"/>
    </row>
    <row r="51" spans="1:23" x14ac:dyDescent="0.25">
      <c r="A51" s="16">
        <v>1</v>
      </c>
      <c r="B51" s="30">
        <v>6</v>
      </c>
      <c r="C51" s="34">
        <f>SQRT(B51+0.5)</f>
        <v>2.5495097567963922</v>
      </c>
      <c r="D51" s="30">
        <v>6</v>
      </c>
      <c r="E51" s="34">
        <f>SQRT(D51+0.5)</f>
        <v>2.5495097567963922</v>
      </c>
      <c r="F51" s="30">
        <v>4</v>
      </c>
      <c r="G51" s="34">
        <f>SQRT(F51+0.5)</f>
        <v>2.1213203435596424</v>
      </c>
      <c r="H51" s="35">
        <v>4</v>
      </c>
      <c r="I51" s="34">
        <f>SQRT(H51+0.5)</f>
        <v>2.1213203435596424</v>
      </c>
      <c r="J51" s="35">
        <v>5</v>
      </c>
      <c r="K51" s="34">
        <f>SQRT(J51+0.5)</f>
        <v>2.3452078799117149</v>
      </c>
      <c r="L51" s="35">
        <v>5</v>
      </c>
      <c r="M51" s="34">
        <f>SQRT(L51+0.5)</f>
        <v>2.3452078799117149</v>
      </c>
      <c r="N51" s="30">
        <v>3</v>
      </c>
      <c r="O51" s="34">
        <f>SQRT(N51+0.5)</f>
        <v>1.8708286933869707</v>
      </c>
      <c r="P51" s="30">
        <v>2</v>
      </c>
      <c r="Q51" s="34">
        <f>SQRT(P51+0.5)</f>
        <v>1.5811388300841898</v>
      </c>
      <c r="R51" s="30">
        <v>3</v>
      </c>
      <c r="S51" s="34">
        <f>SQRT(R51+0.5)</f>
        <v>1.8708286933869707</v>
      </c>
      <c r="T51" s="3"/>
      <c r="U51" s="3"/>
      <c r="V51" s="3"/>
      <c r="W51" s="3"/>
    </row>
    <row r="52" spans="1:23" x14ac:dyDescent="0.25">
      <c r="A52" s="16">
        <v>2</v>
      </c>
      <c r="B52" s="30">
        <v>6</v>
      </c>
      <c r="C52" s="34">
        <f t="shared" ref="C52:C65" si="22">SQRT(B52+0.5)</f>
        <v>2.5495097567963922</v>
      </c>
      <c r="D52" s="30">
        <v>3</v>
      </c>
      <c r="E52" s="34">
        <f t="shared" ref="E52:E65" si="23">SQRT(D52+0.5)</f>
        <v>1.8708286933869707</v>
      </c>
      <c r="F52" s="30">
        <v>6</v>
      </c>
      <c r="G52" s="34">
        <f t="shared" ref="G52:G65" si="24">SQRT(F52+0.5)</f>
        <v>2.5495097567963922</v>
      </c>
      <c r="H52" s="35">
        <v>4</v>
      </c>
      <c r="I52" s="34">
        <f t="shared" ref="I52:I65" si="25">SQRT(H52+0.5)</f>
        <v>2.1213203435596424</v>
      </c>
      <c r="J52" s="35">
        <v>6</v>
      </c>
      <c r="K52" s="34">
        <f t="shared" ref="K52:K65" si="26">SQRT(J52+0.5)</f>
        <v>2.5495097567963922</v>
      </c>
      <c r="L52" s="35">
        <v>4</v>
      </c>
      <c r="M52" s="34">
        <f t="shared" ref="M52:M65" si="27">SQRT(L52+0.5)</f>
        <v>2.1213203435596424</v>
      </c>
      <c r="N52" s="30">
        <v>4</v>
      </c>
      <c r="O52" s="34">
        <f t="shared" ref="O52:O65" si="28">SQRT(N52+0.5)</f>
        <v>2.1213203435596424</v>
      </c>
      <c r="P52" s="30">
        <v>4</v>
      </c>
      <c r="Q52" s="34">
        <f t="shared" ref="Q52:Q65" si="29">SQRT(P52+0.5)</f>
        <v>2.1213203435596424</v>
      </c>
      <c r="R52" s="30">
        <v>3</v>
      </c>
      <c r="S52" s="34">
        <f t="shared" ref="S52:S65" si="30">SQRT(R52+0.5)</f>
        <v>1.8708286933869707</v>
      </c>
      <c r="T52" s="5"/>
      <c r="U52" s="5"/>
      <c r="V52" s="5"/>
      <c r="W52" s="5"/>
    </row>
    <row r="53" spans="1:23" x14ac:dyDescent="0.25">
      <c r="A53" s="16">
        <v>3</v>
      </c>
      <c r="B53" s="30">
        <v>3</v>
      </c>
      <c r="C53" s="34">
        <f t="shared" si="22"/>
        <v>1.8708286933869707</v>
      </c>
      <c r="D53" s="30">
        <v>4</v>
      </c>
      <c r="E53" s="34">
        <f t="shared" si="23"/>
        <v>2.1213203435596424</v>
      </c>
      <c r="F53" s="30">
        <v>3</v>
      </c>
      <c r="G53" s="34">
        <f t="shared" si="24"/>
        <v>1.8708286933869707</v>
      </c>
      <c r="H53" s="35">
        <v>4</v>
      </c>
      <c r="I53" s="34">
        <f t="shared" si="25"/>
        <v>2.1213203435596424</v>
      </c>
      <c r="J53" s="35">
        <v>3</v>
      </c>
      <c r="K53" s="34">
        <f t="shared" si="26"/>
        <v>1.8708286933869707</v>
      </c>
      <c r="L53" s="35">
        <v>4</v>
      </c>
      <c r="M53" s="34">
        <f t="shared" si="27"/>
        <v>2.1213203435596424</v>
      </c>
      <c r="N53" s="30">
        <v>3</v>
      </c>
      <c r="O53" s="34">
        <f t="shared" si="28"/>
        <v>1.8708286933869707</v>
      </c>
      <c r="P53" s="30">
        <v>3</v>
      </c>
      <c r="Q53" s="34">
        <f t="shared" si="29"/>
        <v>1.8708286933869707</v>
      </c>
      <c r="R53" s="30">
        <v>4</v>
      </c>
      <c r="S53" s="34">
        <f t="shared" si="30"/>
        <v>2.1213203435596424</v>
      </c>
      <c r="T53" s="2"/>
      <c r="U53" s="2"/>
      <c r="V53" s="2"/>
      <c r="W53" s="2"/>
    </row>
    <row r="54" spans="1:23" x14ac:dyDescent="0.25">
      <c r="A54" s="16">
        <v>4</v>
      </c>
      <c r="B54" s="30">
        <v>4</v>
      </c>
      <c r="C54" s="34">
        <f t="shared" si="22"/>
        <v>2.1213203435596424</v>
      </c>
      <c r="D54" s="30">
        <v>5</v>
      </c>
      <c r="E54" s="34">
        <f t="shared" si="23"/>
        <v>2.3452078799117149</v>
      </c>
      <c r="F54" s="30">
        <v>4</v>
      </c>
      <c r="G54" s="34">
        <f t="shared" si="24"/>
        <v>2.1213203435596424</v>
      </c>
      <c r="H54" s="35">
        <v>5</v>
      </c>
      <c r="I54" s="34">
        <f t="shared" si="25"/>
        <v>2.3452078799117149</v>
      </c>
      <c r="J54" s="35">
        <v>4</v>
      </c>
      <c r="K54" s="34">
        <f t="shared" si="26"/>
        <v>2.1213203435596424</v>
      </c>
      <c r="L54" s="35">
        <v>5</v>
      </c>
      <c r="M54" s="34">
        <f t="shared" si="27"/>
        <v>2.3452078799117149</v>
      </c>
      <c r="N54" s="30">
        <v>4</v>
      </c>
      <c r="O54" s="34">
        <f t="shared" si="28"/>
        <v>2.1213203435596424</v>
      </c>
      <c r="P54" s="30">
        <v>4</v>
      </c>
      <c r="Q54" s="34">
        <f t="shared" si="29"/>
        <v>2.1213203435596424</v>
      </c>
      <c r="R54" s="30">
        <v>5</v>
      </c>
      <c r="S54" s="34">
        <f t="shared" si="30"/>
        <v>2.3452078799117149</v>
      </c>
      <c r="T54" s="2"/>
      <c r="U54" s="2"/>
      <c r="V54" s="2"/>
      <c r="W54" s="2"/>
    </row>
    <row r="55" spans="1:23" x14ac:dyDescent="0.25">
      <c r="A55" s="16">
        <v>5</v>
      </c>
      <c r="B55" s="30">
        <v>4</v>
      </c>
      <c r="C55" s="34">
        <f t="shared" si="22"/>
        <v>2.1213203435596424</v>
      </c>
      <c r="D55" s="30">
        <v>4</v>
      </c>
      <c r="E55" s="34">
        <f t="shared" si="23"/>
        <v>2.1213203435596424</v>
      </c>
      <c r="F55" s="30">
        <v>5</v>
      </c>
      <c r="G55" s="34">
        <f t="shared" si="24"/>
        <v>2.3452078799117149</v>
      </c>
      <c r="H55" s="35">
        <v>5</v>
      </c>
      <c r="I55" s="34">
        <f t="shared" si="25"/>
        <v>2.3452078799117149</v>
      </c>
      <c r="J55" s="35">
        <v>6</v>
      </c>
      <c r="K55" s="34">
        <f t="shared" si="26"/>
        <v>2.5495097567963922</v>
      </c>
      <c r="L55" s="35">
        <v>5</v>
      </c>
      <c r="M55" s="34">
        <f t="shared" si="27"/>
        <v>2.3452078799117149</v>
      </c>
      <c r="N55" s="30">
        <v>5</v>
      </c>
      <c r="O55" s="34">
        <f t="shared" si="28"/>
        <v>2.3452078799117149</v>
      </c>
      <c r="P55" s="30">
        <v>5</v>
      </c>
      <c r="Q55" s="34">
        <f t="shared" si="29"/>
        <v>2.3452078799117149</v>
      </c>
      <c r="R55" s="30">
        <v>6</v>
      </c>
      <c r="S55" s="34">
        <f t="shared" si="30"/>
        <v>2.5495097567963922</v>
      </c>
      <c r="T55" s="2"/>
      <c r="U55" s="2"/>
      <c r="V55" s="2"/>
      <c r="W55" s="2"/>
    </row>
    <row r="56" spans="1:23" x14ac:dyDescent="0.25">
      <c r="A56" s="16">
        <v>6</v>
      </c>
      <c r="B56" s="30">
        <v>6</v>
      </c>
      <c r="C56" s="34">
        <f t="shared" si="22"/>
        <v>2.5495097567963922</v>
      </c>
      <c r="D56" s="30">
        <v>6</v>
      </c>
      <c r="E56" s="34">
        <f t="shared" si="23"/>
        <v>2.5495097567963922</v>
      </c>
      <c r="F56" s="30">
        <v>7</v>
      </c>
      <c r="G56" s="34">
        <f t="shared" si="24"/>
        <v>2.7386127875258306</v>
      </c>
      <c r="H56" s="35">
        <v>5</v>
      </c>
      <c r="I56" s="34">
        <f t="shared" si="25"/>
        <v>2.3452078799117149</v>
      </c>
      <c r="J56" s="35">
        <v>4</v>
      </c>
      <c r="K56" s="34">
        <f t="shared" si="26"/>
        <v>2.1213203435596424</v>
      </c>
      <c r="L56" s="35">
        <v>4</v>
      </c>
      <c r="M56" s="34">
        <f t="shared" si="27"/>
        <v>2.1213203435596424</v>
      </c>
      <c r="N56" s="30">
        <v>3</v>
      </c>
      <c r="O56" s="34">
        <f t="shared" si="28"/>
        <v>1.8708286933869707</v>
      </c>
      <c r="P56" s="30">
        <v>2</v>
      </c>
      <c r="Q56" s="34">
        <f t="shared" si="29"/>
        <v>1.5811388300841898</v>
      </c>
      <c r="R56" s="30">
        <v>1</v>
      </c>
      <c r="S56" s="34">
        <f t="shared" si="30"/>
        <v>1.2247448713915889</v>
      </c>
      <c r="T56" s="3"/>
      <c r="U56" s="3"/>
      <c r="V56" s="3"/>
      <c r="W56" s="3"/>
    </row>
    <row r="57" spans="1:23" x14ac:dyDescent="0.25">
      <c r="A57" s="16">
        <v>7</v>
      </c>
      <c r="B57" s="30">
        <v>6</v>
      </c>
      <c r="C57" s="34">
        <f t="shared" si="22"/>
        <v>2.5495097567963922</v>
      </c>
      <c r="D57" s="30">
        <v>5</v>
      </c>
      <c r="E57" s="34">
        <f t="shared" si="23"/>
        <v>2.3452078799117149</v>
      </c>
      <c r="F57" s="30">
        <v>5</v>
      </c>
      <c r="G57" s="34">
        <f t="shared" si="24"/>
        <v>2.3452078799117149</v>
      </c>
      <c r="H57" s="35">
        <v>5</v>
      </c>
      <c r="I57" s="34">
        <f t="shared" si="25"/>
        <v>2.3452078799117149</v>
      </c>
      <c r="J57" s="35">
        <v>6</v>
      </c>
      <c r="K57" s="34">
        <f t="shared" si="26"/>
        <v>2.5495097567963922</v>
      </c>
      <c r="L57" s="35">
        <v>7</v>
      </c>
      <c r="M57" s="34">
        <f t="shared" si="27"/>
        <v>2.7386127875258306</v>
      </c>
      <c r="N57" s="30">
        <v>3</v>
      </c>
      <c r="O57" s="34">
        <f t="shared" si="28"/>
        <v>1.8708286933869707</v>
      </c>
      <c r="P57" s="30">
        <v>4</v>
      </c>
      <c r="Q57" s="34">
        <f t="shared" si="29"/>
        <v>2.1213203435596424</v>
      </c>
      <c r="R57" s="30">
        <v>6</v>
      </c>
      <c r="S57" s="34">
        <f t="shared" si="30"/>
        <v>2.5495097567963922</v>
      </c>
      <c r="T57" s="114"/>
      <c r="U57" s="114"/>
      <c r="V57" s="114"/>
      <c r="W57" s="114"/>
    </row>
    <row r="58" spans="1:23" x14ac:dyDescent="0.25">
      <c r="A58" s="16">
        <v>8</v>
      </c>
      <c r="B58" s="30">
        <v>6</v>
      </c>
      <c r="C58" s="34">
        <f t="shared" si="22"/>
        <v>2.5495097567963922</v>
      </c>
      <c r="D58" s="30">
        <v>5</v>
      </c>
      <c r="E58" s="34">
        <f t="shared" si="23"/>
        <v>2.3452078799117149</v>
      </c>
      <c r="F58" s="30">
        <v>3</v>
      </c>
      <c r="G58" s="34">
        <f t="shared" si="24"/>
        <v>1.8708286933869707</v>
      </c>
      <c r="H58" s="35">
        <v>3</v>
      </c>
      <c r="I58" s="34">
        <f t="shared" si="25"/>
        <v>1.8708286933869707</v>
      </c>
      <c r="J58" s="35">
        <v>4</v>
      </c>
      <c r="K58" s="34">
        <f t="shared" si="26"/>
        <v>2.1213203435596424</v>
      </c>
      <c r="L58" s="35">
        <v>3</v>
      </c>
      <c r="M58" s="34">
        <f t="shared" si="27"/>
        <v>1.8708286933869707</v>
      </c>
      <c r="N58" s="30">
        <v>3</v>
      </c>
      <c r="O58" s="34">
        <f t="shared" si="28"/>
        <v>1.8708286933869707</v>
      </c>
      <c r="P58" s="30">
        <v>4</v>
      </c>
      <c r="Q58" s="34">
        <f t="shared" si="29"/>
        <v>2.1213203435596424</v>
      </c>
      <c r="R58" s="30">
        <v>4</v>
      </c>
      <c r="S58" s="34">
        <f t="shared" si="30"/>
        <v>2.1213203435596424</v>
      </c>
      <c r="T58" s="3"/>
      <c r="U58" s="3"/>
      <c r="V58" s="3"/>
      <c r="W58" s="3"/>
    </row>
    <row r="59" spans="1:23" x14ac:dyDescent="0.25">
      <c r="A59" s="16">
        <v>9</v>
      </c>
      <c r="B59" s="30">
        <v>7</v>
      </c>
      <c r="C59" s="34">
        <f t="shared" si="22"/>
        <v>2.7386127875258306</v>
      </c>
      <c r="D59" s="30">
        <v>7</v>
      </c>
      <c r="E59" s="34">
        <f t="shared" si="23"/>
        <v>2.7386127875258306</v>
      </c>
      <c r="F59" s="30">
        <v>6</v>
      </c>
      <c r="G59" s="34">
        <f t="shared" si="24"/>
        <v>2.5495097567963922</v>
      </c>
      <c r="H59" s="35">
        <v>6</v>
      </c>
      <c r="I59" s="34">
        <f t="shared" si="25"/>
        <v>2.5495097567963922</v>
      </c>
      <c r="J59" s="35">
        <v>4</v>
      </c>
      <c r="K59" s="34">
        <f t="shared" si="26"/>
        <v>2.1213203435596424</v>
      </c>
      <c r="L59" s="35">
        <v>6</v>
      </c>
      <c r="M59" s="34">
        <f t="shared" si="27"/>
        <v>2.5495097567963922</v>
      </c>
      <c r="N59" s="30">
        <v>4</v>
      </c>
      <c r="O59" s="34">
        <f t="shared" si="28"/>
        <v>2.1213203435596424</v>
      </c>
      <c r="P59" s="30">
        <v>4</v>
      </c>
      <c r="Q59" s="34">
        <f t="shared" si="29"/>
        <v>2.1213203435596424</v>
      </c>
      <c r="R59" s="30">
        <v>5</v>
      </c>
      <c r="S59" s="34">
        <f t="shared" si="30"/>
        <v>2.3452078799117149</v>
      </c>
      <c r="T59" s="3"/>
      <c r="U59" s="3"/>
      <c r="V59" s="3"/>
      <c r="W59" s="3"/>
    </row>
    <row r="60" spans="1:23" x14ac:dyDescent="0.25">
      <c r="A60" s="16">
        <v>10</v>
      </c>
      <c r="B60" s="30">
        <v>5</v>
      </c>
      <c r="C60" s="34">
        <f t="shared" si="22"/>
        <v>2.3452078799117149</v>
      </c>
      <c r="D60" s="30">
        <v>6</v>
      </c>
      <c r="E60" s="34">
        <f t="shared" si="23"/>
        <v>2.5495097567963922</v>
      </c>
      <c r="F60" s="30">
        <v>6</v>
      </c>
      <c r="G60" s="34">
        <f t="shared" si="24"/>
        <v>2.5495097567963922</v>
      </c>
      <c r="H60" s="35">
        <v>6</v>
      </c>
      <c r="I60" s="34">
        <f t="shared" si="25"/>
        <v>2.5495097567963922</v>
      </c>
      <c r="J60" s="35">
        <v>6</v>
      </c>
      <c r="K60" s="34">
        <f t="shared" si="26"/>
        <v>2.5495097567963922</v>
      </c>
      <c r="L60" s="35">
        <v>6</v>
      </c>
      <c r="M60" s="34">
        <f t="shared" si="27"/>
        <v>2.5495097567963922</v>
      </c>
      <c r="N60" s="30">
        <v>6</v>
      </c>
      <c r="O60" s="34">
        <f t="shared" si="28"/>
        <v>2.5495097567963922</v>
      </c>
      <c r="P60" s="30">
        <v>6</v>
      </c>
      <c r="Q60" s="34">
        <f t="shared" si="29"/>
        <v>2.5495097567963922</v>
      </c>
      <c r="R60" s="30">
        <v>6</v>
      </c>
      <c r="S60" s="34">
        <f t="shared" si="30"/>
        <v>2.5495097567963922</v>
      </c>
      <c r="T60" s="3"/>
      <c r="U60" s="3"/>
      <c r="V60" s="3"/>
      <c r="W60" s="3"/>
    </row>
    <row r="61" spans="1:23" x14ac:dyDescent="0.25">
      <c r="A61" s="16">
        <v>11</v>
      </c>
      <c r="B61" s="30">
        <v>5</v>
      </c>
      <c r="C61" s="34">
        <f t="shared" si="22"/>
        <v>2.3452078799117149</v>
      </c>
      <c r="D61" s="30">
        <v>4</v>
      </c>
      <c r="E61" s="34">
        <f t="shared" si="23"/>
        <v>2.1213203435596424</v>
      </c>
      <c r="F61" s="30">
        <v>5</v>
      </c>
      <c r="G61" s="34">
        <f t="shared" si="24"/>
        <v>2.3452078799117149</v>
      </c>
      <c r="H61" s="35">
        <v>7</v>
      </c>
      <c r="I61" s="34">
        <f t="shared" si="25"/>
        <v>2.7386127875258306</v>
      </c>
      <c r="J61" s="35">
        <v>4</v>
      </c>
      <c r="K61" s="34">
        <f t="shared" si="26"/>
        <v>2.1213203435596424</v>
      </c>
      <c r="L61" s="35">
        <v>6</v>
      </c>
      <c r="M61" s="34">
        <f t="shared" si="27"/>
        <v>2.5495097567963922</v>
      </c>
      <c r="N61" s="30">
        <v>5</v>
      </c>
      <c r="O61" s="34">
        <f t="shared" si="28"/>
        <v>2.3452078799117149</v>
      </c>
      <c r="P61" s="30">
        <v>5</v>
      </c>
      <c r="Q61" s="34">
        <f t="shared" si="29"/>
        <v>2.3452078799117149</v>
      </c>
      <c r="R61" s="30">
        <v>5</v>
      </c>
      <c r="S61" s="34">
        <f t="shared" si="30"/>
        <v>2.3452078799117149</v>
      </c>
      <c r="T61" s="3"/>
      <c r="U61" s="3"/>
      <c r="V61" s="3"/>
      <c r="W61" s="3"/>
    </row>
    <row r="62" spans="1:23" x14ac:dyDescent="0.25">
      <c r="A62" s="16">
        <v>12</v>
      </c>
      <c r="B62" s="30">
        <v>6</v>
      </c>
      <c r="C62" s="34">
        <f t="shared" si="22"/>
        <v>2.5495097567963922</v>
      </c>
      <c r="D62" s="30">
        <v>5</v>
      </c>
      <c r="E62" s="34">
        <f t="shared" si="23"/>
        <v>2.3452078799117149</v>
      </c>
      <c r="F62" s="30">
        <v>6</v>
      </c>
      <c r="G62" s="34">
        <f t="shared" si="24"/>
        <v>2.5495097567963922</v>
      </c>
      <c r="H62" s="35">
        <v>6</v>
      </c>
      <c r="I62" s="34">
        <f t="shared" si="25"/>
        <v>2.5495097567963922</v>
      </c>
      <c r="J62" s="35">
        <v>5</v>
      </c>
      <c r="K62" s="34">
        <f t="shared" si="26"/>
        <v>2.3452078799117149</v>
      </c>
      <c r="L62" s="35">
        <v>5</v>
      </c>
      <c r="M62" s="34">
        <f t="shared" si="27"/>
        <v>2.3452078799117149</v>
      </c>
      <c r="N62" s="30">
        <v>5</v>
      </c>
      <c r="O62" s="34">
        <f t="shared" si="28"/>
        <v>2.3452078799117149</v>
      </c>
      <c r="P62" s="30">
        <v>6</v>
      </c>
      <c r="Q62" s="34">
        <f t="shared" si="29"/>
        <v>2.5495097567963922</v>
      </c>
      <c r="R62" s="30">
        <v>6</v>
      </c>
      <c r="S62" s="34">
        <f t="shared" si="30"/>
        <v>2.5495097567963922</v>
      </c>
      <c r="T62" s="3"/>
      <c r="U62" s="3"/>
      <c r="V62" s="3"/>
      <c r="W62" s="3"/>
    </row>
    <row r="63" spans="1:23" x14ac:dyDescent="0.25">
      <c r="A63" s="16">
        <v>13</v>
      </c>
      <c r="B63" s="30">
        <v>6</v>
      </c>
      <c r="C63" s="34">
        <f t="shared" si="22"/>
        <v>2.5495097567963922</v>
      </c>
      <c r="D63" s="30">
        <v>7</v>
      </c>
      <c r="E63" s="34">
        <f t="shared" si="23"/>
        <v>2.7386127875258306</v>
      </c>
      <c r="F63" s="30">
        <v>7</v>
      </c>
      <c r="G63" s="34">
        <f t="shared" si="24"/>
        <v>2.7386127875258306</v>
      </c>
      <c r="H63" s="35">
        <v>7</v>
      </c>
      <c r="I63" s="34">
        <f t="shared" si="25"/>
        <v>2.7386127875258306</v>
      </c>
      <c r="J63" s="35">
        <v>6</v>
      </c>
      <c r="K63" s="34">
        <f t="shared" si="26"/>
        <v>2.5495097567963922</v>
      </c>
      <c r="L63" s="35">
        <v>5</v>
      </c>
      <c r="M63" s="34">
        <f t="shared" si="27"/>
        <v>2.3452078799117149</v>
      </c>
      <c r="N63" s="30">
        <v>4</v>
      </c>
      <c r="O63" s="34">
        <f t="shared" si="28"/>
        <v>2.1213203435596424</v>
      </c>
      <c r="P63" s="30">
        <v>5</v>
      </c>
      <c r="Q63" s="34">
        <f t="shared" si="29"/>
        <v>2.3452078799117149</v>
      </c>
      <c r="R63" s="30">
        <v>5</v>
      </c>
      <c r="S63" s="34">
        <f t="shared" si="30"/>
        <v>2.3452078799117149</v>
      </c>
      <c r="T63" s="3"/>
      <c r="U63" s="3"/>
      <c r="V63" s="3"/>
      <c r="W63" s="3"/>
    </row>
    <row r="64" spans="1:23" x14ac:dyDescent="0.25">
      <c r="A64" s="16">
        <v>14</v>
      </c>
      <c r="B64" s="30">
        <v>7</v>
      </c>
      <c r="C64" s="34">
        <f t="shared" si="22"/>
        <v>2.7386127875258306</v>
      </c>
      <c r="D64" s="30">
        <v>6</v>
      </c>
      <c r="E64" s="34">
        <f t="shared" si="23"/>
        <v>2.5495097567963922</v>
      </c>
      <c r="F64" s="30">
        <v>6</v>
      </c>
      <c r="G64" s="34">
        <f t="shared" si="24"/>
        <v>2.5495097567963922</v>
      </c>
      <c r="H64" s="35">
        <v>6</v>
      </c>
      <c r="I64" s="34">
        <f t="shared" si="25"/>
        <v>2.5495097567963922</v>
      </c>
      <c r="J64" s="35">
        <v>6</v>
      </c>
      <c r="K64" s="34">
        <f t="shared" si="26"/>
        <v>2.5495097567963922</v>
      </c>
      <c r="L64" s="35">
        <v>6</v>
      </c>
      <c r="M64" s="34">
        <f t="shared" si="27"/>
        <v>2.5495097567963922</v>
      </c>
      <c r="N64" s="30">
        <v>5</v>
      </c>
      <c r="O64" s="34">
        <f t="shared" si="28"/>
        <v>2.3452078799117149</v>
      </c>
      <c r="P64" s="30">
        <v>5</v>
      </c>
      <c r="Q64" s="34">
        <f t="shared" si="29"/>
        <v>2.3452078799117149</v>
      </c>
      <c r="R64" s="30">
        <v>5</v>
      </c>
      <c r="S64" s="34">
        <f t="shared" si="30"/>
        <v>2.3452078799117149</v>
      </c>
      <c r="T64" s="3"/>
      <c r="U64" s="3"/>
      <c r="V64" s="3"/>
      <c r="W64" s="3"/>
    </row>
    <row r="65" spans="1:23" x14ac:dyDescent="0.25">
      <c r="A65" s="16">
        <v>15</v>
      </c>
      <c r="B65" s="30">
        <v>7</v>
      </c>
      <c r="C65" s="34">
        <f t="shared" si="22"/>
        <v>2.7386127875258306</v>
      </c>
      <c r="D65" s="30">
        <v>7</v>
      </c>
      <c r="E65" s="34">
        <f t="shared" si="23"/>
        <v>2.7386127875258306</v>
      </c>
      <c r="F65" s="30">
        <v>7</v>
      </c>
      <c r="G65" s="34">
        <f t="shared" si="24"/>
        <v>2.7386127875258306</v>
      </c>
      <c r="H65" s="35">
        <v>6</v>
      </c>
      <c r="I65" s="34">
        <f t="shared" si="25"/>
        <v>2.5495097567963922</v>
      </c>
      <c r="J65" s="35">
        <v>7</v>
      </c>
      <c r="K65" s="34">
        <f t="shared" si="26"/>
        <v>2.7386127875258306</v>
      </c>
      <c r="L65" s="35">
        <v>6</v>
      </c>
      <c r="M65" s="34">
        <f t="shared" si="27"/>
        <v>2.5495097567963922</v>
      </c>
      <c r="N65" s="30">
        <v>6</v>
      </c>
      <c r="O65" s="34">
        <f t="shared" si="28"/>
        <v>2.5495097567963922</v>
      </c>
      <c r="P65" s="30">
        <v>5</v>
      </c>
      <c r="Q65" s="34">
        <f t="shared" si="29"/>
        <v>2.3452078799117149</v>
      </c>
      <c r="R65" s="30">
        <v>5</v>
      </c>
      <c r="S65" s="34">
        <f t="shared" si="30"/>
        <v>2.3452078799117149</v>
      </c>
      <c r="T65" s="3"/>
      <c r="U65" s="3"/>
      <c r="V65" s="3"/>
      <c r="W65" s="3"/>
    </row>
    <row r="66" spans="1:23" x14ac:dyDescent="0.25">
      <c r="A66" s="15" t="s">
        <v>5</v>
      </c>
      <c r="B66" s="44">
        <f t="shared" ref="B66:S66" si="31">SUM(B51:B65)</f>
        <v>84</v>
      </c>
      <c r="C66" s="43">
        <f t="shared" si="31"/>
        <v>36.866291800481925</v>
      </c>
      <c r="D66" s="43">
        <f t="shared" si="31"/>
        <v>80</v>
      </c>
      <c r="E66" s="43">
        <f t="shared" si="31"/>
        <v>36.029498633475818</v>
      </c>
      <c r="F66" s="43">
        <f t="shared" si="31"/>
        <v>80</v>
      </c>
      <c r="G66" s="43">
        <f t="shared" si="31"/>
        <v>35.983308860187826</v>
      </c>
      <c r="H66" s="43">
        <f t="shared" si="31"/>
        <v>79</v>
      </c>
      <c r="I66" s="43">
        <f t="shared" si="31"/>
        <v>35.840395602746383</v>
      </c>
      <c r="J66" s="43">
        <f t="shared" si="31"/>
        <v>76</v>
      </c>
      <c r="K66" s="43">
        <f t="shared" si="31"/>
        <v>35.203517499312795</v>
      </c>
      <c r="L66" s="45">
        <f t="shared" si="31"/>
        <v>77</v>
      </c>
      <c r="M66" s="43">
        <f t="shared" si="31"/>
        <v>35.446990695132264</v>
      </c>
      <c r="N66" s="45">
        <f t="shared" si="31"/>
        <v>63</v>
      </c>
      <c r="O66" s="43">
        <f t="shared" si="31"/>
        <v>32.319275874413066</v>
      </c>
      <c r="P66" s="43">
        <f t="shared" si="31"/>
        <v>64</v>
      </c>
      <c r="Q66" s="43">
        <f t="shared" si="31"/>
        <v>32.464766984504919</v>
      </c>
      <c r="R66" s="43">
        <f t="shared" si="31"/>
        <v>69</v>
      </c>
      <c r="S66" s="43">
        <f t="shared" si="31"/>
        <v>33.478329251940679</v>
      </c>
      <c r="T66" s="3"/>
      <c r="U66" s="3"/>
      <c r="V66" s="3"/>
      <c r="W66" s="3"/>
    </row>
    <row r="67" spans="1:23" x14ac:dyDescent="0.25">
      <c r="A67" s="15" t="s">
        <v>6</v>
      </c>
      <c r="B67" s="46">
        <f>AVERAGE(B66/15)</f>
        <v>5.6</v>
      </c>
      <c r="C67" s="46">
        <f t="shared" ref="C67:S67" si="32">AVERAGE(C66/15)</f>
        <v>2.4577527866987952</v>
      </c>
      <c r="D67" s="46">
        <f t="shared" si="32"/>
        <v>5.333333333333333</v>
      </c>
      <c r="E67" s="46">
        <f t="shared" si="32"/>
        <v>2.4019665755650546</v>
      </c>
      <c r="F67" s="46">
        <f t="shared" si="32"/>
        <v>5.333333333333333</v>
      </c>
      <c r="G67" s="46">
        <f t="shared" si="32"/>
        <v>2.3988872573458551</v>
      </c>
      <c r="H67" s="46">
        <f t="shared" si="32"/>
        <v>5.2666666666666666</v>
      </c>
      <c r="I67" s="46">
        <f t="shared" si="32"/>
        <v>2.389359706849759</v>
      </c>
      <c r="J67" s="46">
        <f t="shared" si="32"/>
        <v>5.0666666666666664</v>
      </c>
      <c r="K67" s="46">
        <f t="shared" si="32"/>
        <v>2.346901166620853</v>
      </c>
      <c r="L67" s="46">
        <f t="shared" si="32"/>
        <v>5.1333333333333337</v>
      </c>
      <c r="M67" s="46">
        <f t="shared" si="32"/>
        <v>2.3631327130088176</v>
      </c>
      <c r="N67" s="46">
        <f t="shared" si="32"/>
        <v>4.2</v>
      </c>
      <c r="O67" s="46">
        <f t="shared" si="32"/>
        <v>2.1546183916275377</v>
      </c>
      <c r="P67" s="46">
        <f t="shared" si="32"/>
        <v>4.2666666666666666</v>
      </c>
      <c r="Q67" s="46">
        <f t="shared" si="32"/>
        <v>2.1643177989669948</v>
      </c>
      <c r="R67" s="46">
        <f t="shared" si="32"/>
        <v>4.5999999999999996</v>
      </c>
      <c r="S67" s="46">
        <f t="shared" si="32"/>
        <v>2.2318886167960454</v>
      </c>
      <c r="T67" s="3"/>
      <c r="U67" s="3"/>
      <c r="V67" s="3"/>
      <c r="W67" s="3"/>
    </row>
    <row r="68" spans="1:23" x14ac:dyDescent="0.25">
      <c r="T68" s="3"/>
      <c r="U68" s="3"/>
      <c r="V68" s="3"/>
      <c r="W68" s="3"/>
    </row>
    <row r="69" spans="1:23" x14ac:dyDescent="0.25">
      <c r="T69" s="3"/>
      <c r="U69" s="3"/>
      <c r="V69" s="3"/>
      <c r="W69" s="3"/>
    </row>
    <row r="70" spans="1:23" x14ac:dyDescent="0.25">
      <c r="T70" s="3"/>
      <c r="U70" s="3"/>
      <c r="V70" s="3"/>
      <c r="W70" s="3"/>
    </row>
    <row r="71" spans="1:23" x14ac:dyDescent="0.25">
      <c r="A71" t="s">
        <v>51</v>
      </c>
      <c r="T71" s="3"/>
      <c r="U71" s="3"/>
      <c r="V71" s="3"/>
      <c r="W71" s="3"/>
    </row>
    <row r="72" spans="1:23" x14ac:dyDescent="0.25">
      <c r="A72" s="6"/>
      <c r="B72" s="111" t="s">
        <v>3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3"/>
      <c r="U72" s="3"/>
      <c r="V72" s="3"/>
      <c r="W72" s="3"/>
    </row>
    <row r="73" spans="1:23" x14ac:dyDescent="0.25">
      <c r="A73" s="6"/>
      <c r="B73" s="111" t="s">
        <v>8</v>
      </c>
      <c r="C73" s="111"/>
      <c r="D73" s="111" t="s">
        <v>9</v>
      </c>
      <c r="E73" s="111"/>
      <c r="F73" s="111" t="s">
        <v>10</v>
      </c>
      <c r="G73" s="111"/>
      <c r="H73" s="111" t="s">
        <v>11</v>
      </c>
      <c r="I73" s="111"/>
      <c r="J73" s="111" t="s">
        <v>12</v>
      </c>
      <c r="K73" s="111"/>
      <c r="L73" s="111" t="s">
        <v>13</v>
      </c>
      <c r="M73" s="111"/>
      <c r="N73" s="111" t="s">
        <v>14</v>
      </c>
      <c r="O73" s="111"/>
      <c r="P73" s="111" t="s">
        <v>15</v>
      </c>
      <c r="Q73" s="111"/>
      <c r="R73" s="111" t="s">
        <v>16</v>
      </c>
      <c r="S73" s="111"/>
      <c r="T73" s="3"/>
      <c r="U73" s="3"/>
      <c r="V73" s="3"/>
      <c r="W73" s="3"/>
    </row>
    <row r="74" spans="1:23" x14ac:dyDescent="0.25">
      <c r="A74" s="6" t="s">
        <v>0</v>
      </c>
      <c r="B74" s="6" t="s">
        <v>1</v>
      </c>
      <c r="C74" s="6" t="s">
        <v>2</v>
      </c>
      <c r="D74" s="6" t="s">
        <v>1</v>
      </c>
      <c r="E74" s="6" t="s">
        <v>2</v>
      </c>
      <c r="F74" s="6" t="s">
        <v>1</v>
      </c>
      <c r="G74" s="6" t="s">
        <v>2</v>
      </c>
      <c r="H74" s="6" t="s">
        <v>1</v>
      </c>
      <c r="I74" s="6" t="s">
        <v>2</v>
      </c>
      <c r="J74" s="6" t="s">
        <v>1</v>
      </c>
      <c r="K74" s="6" t="s">
        <v>2</v>
      </c>
      <c r="L74" s="6" t="s">
        <v>1</v>
      </c>
      <c r="M74" s="6" t="s">
        <v>2</v>
      </c>
      <c r="N74" s="6" t="s">
        <v>1</v>
      </c>
      <c r="O74" s="6" t="s">
        <v>2</v>
      </c>
      <c r="P74" s="6" t="s">
        <v>1</v>
      </c>
      <c r="Q74" s="6" t="s">
        <v>2</v>
      </c>
      <c r="R74" s="6" t="s">
        <v>1</v>
      </c>
      <c r="S74" s="6" t="s">
        <v>2</v>
      </c>
      <c r="T74" s="3"/>
      <c r="U74" s="3"/>
      <c r="V74" s="3"/>
      <c r="W74" s="3"/>
    </row>
    <row r="75" spans="1:23" x14ac:dyDescent="0.25">
      <c r="A75" s="28">
        <v>1</v>
      </c>
      <c r="B75" s="30">
        <v>4</v>
      </c>
      <c r="C75" s="34">
        <f>SQRT(B75+0.5)</f>
        <v>2.1213203435596424</v>
      </c>
      <c r="D75" s="30">
        <v>6</v>
      </c>
      <c r="E75" s="34">
        <f>SQRT(D75+0.5)</f>
        <v>2.5495097567963922</v>
      </c>
      <c r="F75" s="30">
        <v>5</v>
      </c>
      <c r="G75" s="34">
        <f>SQRT(F75+0.5)</f>
        <v>2.3452078799117149</v>
      </c>
      <c r="H75" s="35">
        <v>4</v>
      </c>
      <c r="I75" s="34">
        <f>SQRT(H75+0.5)</f>
        <v>2.1213203435596424</v>
      </c>
      <c r="J75" s="35">
        <v>4</v>
      </c>
      <c r="K75" s="34">
        <f>SQRT(J75+0.5)</f>
        <v>2.1213203435596424</v>
      </c>
      <c r="L75" s="35">
        <v>4</v>
      </c>
      <c r="M75" s="34">
        <f>SQRT(L75+0.5)</f>
        <v>2.1213203435596424</v>
      </c>
      <c r="N75" s="30">
        <v>4</v>
      </c>
      <c r="O75" s="34">
        <f>SQRT(N75+0.5)</f>
        <v>2.1213203435596424</v>
      </c>
      <c r="P75" s="30">
        <v>6</v>
      </c>
      <c r="Q75" s="34">
        <f>SQRT(P75+0.5)</f>
        <v>2.5495097567963922</v>
      </c>
      <c r="R75" s="30">
        <v>6</v>
      </c>
      <c r="S75" s="34">
        <f>SQRT(R75+0.5)</f>
        <v>2.5495097567963922</v>
      </c>
      <c r="T75" s="3"/>
      <c r="U75" s="3"/>
      <c r="V75" s="3"/>
      <c r="W75" s="3"/>
    </row>
    <row r="76" spans="1:23" x14ac:dyDescent="0.25">
      <c r="A76" s="28">
        <v>2</v>
      </c>
      <c r="B76" s="30">
        <v>4</v>
      </c>
      <c r="C76" s="34">
        <f t="shared" ref="C76:C89" si="33">SQRT(B76+0.5)</f>
        <v>2.1213203435596424</v>
      </c>
      <c r="D76" s="30">
        <v>4</v>
      </c>
      <c r="E76" s="34">
        <f t="shared" ref="E76:E89" si="34">SQRT(D76+0.5)</f>
        <v>2.1213203435596424</v>
      </c>
      <c r="F76" s="30">
        <v>5</v>
      </c>
      <c r="G76" s="34">
        <f t="shared" ref="G76:G89" si="35">SQRT(F76+0.5)</f>
        <v>2.3452078799117149</v>
      </c>
      <c r="H76" s="35">
        <v>6</v>
      </c>
      <c r="I76" s="34">
        <f t="shared" ref="I76:I89" si="36">SQRT(H76+0.5)</f>
        <v>2.5495097567963922</v>
      </c>
      <c r="J76" s="35">
        <v>6</v>
      </c>
      <c r="K76" s="34">
        <f t="shared" ref="K76:K89" si="37">SQRT(J76+0.5)</f>
        <v>2.5495097567963922</v>
      </c>
      <c r="L76" s="35">
        <v>4</v>
      </c>
      <c r="M76" s="34">
        <f t="shared" ref="M76:M89" si="38">SQRT(L76+0.5)</f>
        <v>2.1213203435596424</v>
      </c>
      <c r="N76" s="30">
        <v>6</v>
      </c>
      <c r="O76" s="34">
        <f t="shared" ref="O76:O89" si="39">SQRT(N76+0.5)</f>
        <v>2.5495097567963922</v>
      </c>
      <c r="P76" s="30">
        <v>4</v>
      </c>
      <c r="Q76" s="34">
        <f t="shared" ref="Q76:Q89" si="40">SQRT(P76+0.5)</f>
        <v>2.1213203435596424</v>
      </c>
      <c r="R76" s="30">
        <v>6</v>
      </c>
      <c r="S76" s="34">
        <f t="shared" ref="S76:S89" si="41">SQRT(R76+0.5)</f>
        <v>2.5495097567963922</v>
      </c>
      <c r="T76" s="3"/>
      <c r="U76" s="3"/>
      <c r="V76" s="3"/>
      <c r="W76" s="3"/>
    </row>
    <row r="77" spans="1:23" x14ac:dyDescent="0.25">
      <c r="A77" s="28">
        <v>3</v>
      </c>
      <c r="B77" s="30">
        <v>4</v>
      </c>
      <c r="C77" s="34">
        <f t="shared" si="33"/>
        <v>2.1213203435596424</v>
      </c>
      <c r="D77" s="30">
        <v>3</v>
      </c>
      <c r="E77" s="34">
        <f t="shared" si="34"/>
        <v>1.8708286933869707</v>
      </c>
      <c r="F77" s="30">
        <v>3</v>
      </c>
      <c r="G77" s="34">
        <f t="shared" si="35"/>
        <v>1.8708286933869707</v>
      </c>
      <c r="H77" s="35">
        <v>4</v>
      </c>
      <c r="I77" s="34">
        <f t="shared" si="36"/>
        <v>2.1213203435596424</v>
      </c>
      <c r="J77" s="35">
        <v>4</v>
      </c>
      <c r="K77" s="34">
        <f t="shared" si="37"/>
        <v>2.1213203435596424</v>
      </c>
      <c r="L77" s="35">
        <v>3</v>
      </c>
      <c r="M77" s="34">
        <f t="shared" si="38"/>
        <v>1.8708286933869707</v>
      </c>
      <c r="N77" s="30">
        <v>7</v>
      </c>
      <c r="O77" s="34">
        <f t="shared" si="39"/>
        <v>2.7386127875258306</v>
      </c>
      <c r="P77" s="30">
        <v>2</v>
      </c>
      <c r="Q77" s="34">
        <f t="shared" si="40"/>
        <v>1.5811388300841898</v>
      </c>
      <c r="R77" s="30">
        <v>6</v>
      </c>
      <c r="S77" s="34">
        <f t="shared" si="41"/>
        <v>2.5495097567963922</v>
      </c>
      <c r="T77" s="3"/>
      <c r="U77" s="3"/>
      <c r="V77" s="3"/>
      <c r="W77" s="3"/>
    </row>
    <row r="78" spans="1:23" x14ac:dyDescent="0.25">
      <c r="A78" s="28">
        <v>4</v>
      </c>
      <c r="B78" s="30">
        <v>5</v>
      </c>
      <c r="C78" s="34">
        <f t="shared" si="33"/>
        <v>2.3452078799117149</v>
      </c>
      <c r="D78" s="30">
        <v>4</v>
      </c>
      <c r="E78" s="34">
        <f t="shared" si="34"/>
        <v>2.1213203435596424</v>
      </c>
      <c r="F78" s="30">
        <v>4</v>
      </c>
      <c r="G78" s="34">
        <f t="shared" si="35"/>
        <v>2.1213203435596424</v>
      </c>
      <c r="H78" s="35">
        <v>5</v>
      </c>
      <c r="I78" s="34">
        <f t="shared" si="36"/>
        <v>2.3452078799117149</v>
      </c>
      <c r="J78" s="35">
        <v>5</v>
      </c>
      <c r="K78" s="34">
        <f t="shared" si="37"/>
        <v>2.3452078799117149</v>
      </c>
      <c r="L78" s="35">
        <v>4</v>
      </c>
      <c r="M78" s="34">
        <f t="shared" si="38"/>
        <v>2.1213203435596424</v>
      </c>
      <c r="N78" s="30">
        <v>7</v>
      </c>
      <c r="O78" s="34">
        <f t="shared" si="39"/>
        <v>2.7386127875258306</v>
      </c>
      <c r="P78" s="30">
        <v>5</v>
      </c>
      <c r="Q78" s="34">
        <f t="shared" si="40"/>
        <v>2.3452078799117149</v>
      </c>
      <c r="R78" s="30">
        <v>7</v>
      </c>
      <c r="S78" s="34">
        <f t="shared" si="41"/>
        <v>2.7386127875258306</v>
      </c>
      <c r="T78" s="3"/>
      <c r="U78" s="3"/>
      <c r="V78" s="3"/>
      <c r="W78" s="3"/>
    </row>
    <row r="79" spans="1:23" x14ac:dyDescent="0.25">
      <c r="A79" s="28">
        <v>5</v>
      </c>
      <c r="B79" s="30">
        <v>6</v>
      </c>
      <c r="C79" s="34">
        <f t="shared" si="33"/>
        <v>2.5495097567963922</v>
      </c>
      <c r="D79" s="30">
        <v>6</v>
      </c>
      <c r="E79" s="34">
        <f t="shared" si="34"/>
        <v>2.5495097567963922</v>
      </c>
      <c r="F79" s="30">
        <v>6</v>
      </c>
      <c r="G79" s="34">
        <f t="shared" si="35"/>
        <v>2.5495097567963922</v>
      </c>
      <c r="H79" s="35">
        <v>6</v>
      </c>
      <c r="I79" s="34">
        <f t="shared" si="36"/>
        <v>2.5495097567963922</v>
      </c>
      <c r="J79" s="35">
        <v>5</v>
      </c>
      <c r="K79" s="34">
        <f t="shared" si="37"/>
        <v>2.3452078799117149</v>
      </c>
      <c r="L79" s="35">
        <v>3</v>
      </c>
      <c r="M79" s="34">
        <f t="shared" si="38"/>
        <v>1.8708286933869707</v>
      </c>
      <c r="N79" s="30">
        <v>6</v>
      </c>
      <c r="O79" s="34">
        <f t="shared" si="39"/>
        <v>2.5495097567963922</v>
      </c>
      <c r="P79" s="30">
        <v>6</v>
      </c>
      <c r="Q79" s="34">
        <f t="shared" si="40"/>
        <v>2.5495097567963922</v>
      </c>
      <c r="R79" s="30">
        <v>6</v>
      </c>
      <c r="S79" s="34">
        <f t="shared" si="41"/>
        <v>2.5495097567963922</v>
      </c>
      <c r="T79" s="5"/>
      <c r="U79" s="5"/>
      <c r="V79" s="5"/>
      <c r="W79" s="5"/>
    </row>
    <row r="80" spans="1:23" x14ac:dyDescent="0.25">
      <c r="A80" s="28">
        <v>6</v>
      </c>
      <c r="B80" s="30">
        <v>5</v>
      </c>
      <c r="C80" s="34">
        <f t="shared" si="33"/>
        <v>2.3452078799117149</v>
      </c>
      <c r="D80" s="30">
        <v>4</v>
      </c>
      <c r="E80" s="34">
        <f t="shared" si="34"/>
        <v>2.1213203435596424</v>
      </c>
      <c r="F80" s="30">
        <v>5</v>
      </c>
      <c r="G80" s="34">
        <f t="shared" si="35"/>
        <v>2.3452078799117149</v>
      </c>
      <c r="H80" s="35">
        <v>7</v>
      </c>
      <c r="I80" s="34">
        <f t="shared" si="36"/>
        <v>2.7386127875258306</v>
      </c>
      <c r="J80" s="35">
        <v>7</v>
      </c>
      <c r="K80" s="34">
        <f t="shared" si="37"/>
        <v>2.7386127875258306</v>
      </c>
      <c r="L80" s="35">
        <v>6</v>
      </c>
      <c r="M80" s="34">
        <f t="shared" si="38"/>
        <v>2.5495097567963922</v>
      </c>
      <c r="N80" s="30">
        <v>6</v>
      </c>
      <c r="O80" s="34">
        <f t="shared" si="39"/>
        <v>2.5495097567963922</v>
      </c>
      <c r="P80" s="30">
        <v>5</v>
      </c>
      <c r="Q80" s="34">
        <f t="shared" si="40"/>
        <v>2.3452078799117149</v>
      </c>
      <c r="R80" s="30">
        <v>6</v>
      </c>
      <c r="S80" s="34">
        <f t="shared" si="41"/>
        <v>2.5495097567963922</v>
      </c>
      <c r="T80" s="2"/>
      <c r="U80" s="2"/>
      <c r="V80" s="2"/>
      <c r="W80" s="2"/>
    </row>
    <row r="81" spans="1:19" x14ac:dyDescent="0.25">
      <c r="A81" s="28">
        <v>7</v>
      </c>
      <c r="B81" s="30">
        <v>6</v>
      </c>
      <c r="C81" s="34">
        <f t="shared" si="33"/>
        <v>2.5495097567963922</v>
      </c>
      <c r="D81" s="30">
        <v>7</v>
      </c>
      <c r="E81" s="34">
        <f t="shared" si="34"/>
        <v>2.7386127875258306</v>
      </c>
      <c r="F81" s="30">
        <v>6</v>
      </c>
      <c r="G81" s="34">
        <f t="shared" si="35"/>
        <v>2.5495097567963922</v>
      </c>
      <c r="H81" s="35">
        <v>6</v>
      </c>
      <c r="I81" s="34">
        <f t="shared" si="36"/>
        <v>2.5495097567963922</v>
      </c>
      <c r="J81" s="35">
        <v>5</v>
      </c>
      <c r="K81" s="34">
        <f t="shared" si="37"/>
        <v>2.3452078799117149</v>
      </c>
      <c r="L81" s="35">
        <v>4</v>
      </c>
      <c r="M81" s="34">
        <f t="shared" si="38"/>
        <v>2.1213203435596424</v>
      </c>
      <c r="N81" s="30">
        <v>6</v>
      </c>
      <c r="O81" s="34">
        <f t="shared" si="39"/>
        <v>2.5495097567963922</v>
      </c>
      <c r="P81" s="30">
        <v>4</v>
      </c>
      <c r="Q81" s="34">
        <f t="shared" si="40"/>
        <v>2.1213203435596424</v>
      </c>
      <c r="R81" s="30">
        <v>5</v>
      </c>
      <c r="S81" s="34">
        <f t="shared" si="41"/>
        <v>2.3452078799117149</v>
      </c>
    </row>
    <row r="82" spans="1:19" x14ac:dyDescent="0.25">
      <c r="A82" s="28">
        <v>8</v>
      </c>
      <c r="B82" s="30">
        <v>6</v>
      </c>
      <c r="C82" s="34">
        <f t="shared" si="33"/>
        <v>2.5495097567963922</v>
      </c>
      <c r="D82" s="30">
        <v>5</v>
      </c>
      <c r="E82" s="34">
        <f t="shared" si="34"/>
        <v>2.3452078799117149</v>
      </c>
      <c r="F82" s="30">
        <v>4</v>
      </c>
      <c r="G82" s="34">
        <f t="shared" si="35"/>
        <v>2.1213203435596424</v>
      </c>
      <c r="H82" s="35">
        <v>6</v>
      </c>
      <c r="I82" s="34">
        <f t="shared" si="36"/>
        <v>2.5495097567963922</v>
      </c>
      <c r="J82" s="35">
        <v>5</v>
      </c>
      <c r="K82" s="34">
        <f t="shared" si="37"/>
        <v>2.3452078799117149</v>
      </c>
      <c r="L82" s="35">
        <v>4</v>
      </c>
      <c r="M82" s="34">
        <f t="shared" si="38"/>
        <v>2.1213203435596424</v>
      </c>
      <c r="N82" s="30">
        <v>4</v>
      </c>
      <c r="O82" s="34">
        <f t="shared" si="39"/>
        <v>2.1213203435596424</v>
      </c>
      <c r="P82" s="30">
        <v>5</v>
      </c>
      <c r="Q82" s="34">
        <f t="shared" si="40"/>
        <v>2.3452078799117149</v>
      </c>
      <c r="R82" s="30">
        <v>5</v>
      </c>
      <c r="S82" s="34">
        <f t="shared" si="41"/>
        <v>2.3452078799117149</v>
      </c>
    </row>
    <row r="83" spans="1:19" x14ac:dyDescent="0.25">
      <c r="A83" s="28">
        <v>9</v>
      </c>
      <c r="B83" s="30">
        <v>5</v>
      </c>
      <c r="C83" s="34">
        <f t="shared" si="33"/>
        <v>2.3452078799117149</v>
      </c>
      <c r="D83" s="30">
        <v>5</v>
      </c>
      <c r="E83" s="34">
        <f t="shared" si="34"/>
        <v>2.3452078799117149</v>
      </c>
      <c r="F83" s="30">
        <v>4</v>
      </c>
      <c r="G83" s="34">
        <f t="shared" si="35"/>
        <v>2.1213203435596424</v>
      </c>
      <c r="H83" s="35">
        <v>6</v>
      </c>
      <c r="I83" s="34">
        <f t="shared" si="36"/>
        <v>2.5495097567963922</v>
      </c>
      <c r="J83" s="35">
        <v>5</v>
      </c>
      <c r="K83" s="34">
        <f t="shared" si="37"/>
        <v>2.3452078799117149</v>
      </c>
      <c r="L83" s="35">
        <v>6</v>
      </c>
      <c r="M83" s="34">
        <f t="shared" si="38"/>
        <v>2.5495097567963922</v>
      </c>
      <c r="N83" s="30">
        <v>6</v>
      </c>
      <c r="O83" s="34">
        <f t="shared" si="39"/>
        <v>2.5495097567963922</v>
      </c>
      <c r="P83" s="30">
        <v>5</v>
      </c>
      <c r="Q83" s="34">
        <f t="shared" si="40"/>
        <v>2.3452078799117149</v>
      </c>
      <c r="R83" s="30">
        <v>4</v>
      </c>
      <c r="S83" s="34">
        <f t="shared" si="41"/>
        <v>2.1213203435596424</v>
      </c>
    </row>
    <row r="84" spans="1:19" x14ac:dyDescent="0.25">
      <c r="A84" s="28">
        <v>10</v>
      </c>
      <c r="B84" s="30">
        <v>5</v>
      </c>
      <c r="C84" s="34">
        <f t="shared" si="33"/>
        <v>2.3452078799117149</v>
      </c>
      <c r="D84" s="30">
        <v>6</v>
      </c>
      <c r="E84" s="34">
        <f t="shared" si="34"/>
        <v>2.5495097567963922</v>
      </c>
      <c r="F84" s="30">
        <v>5</v>
      </c>
      <c r="G84" s="34">
        <f t="shared" si="35"/>
        <v>2.3452078799117149</v>
      </c>
      <c r="H84" s="35">
        <v>4</v>
      </c>
      <c r="I84" s="34">
        <f t="shared" si="36"/>
        <v>2.1213203435596424</v>
      </c>
      <c r="J84" s="35">
        <v>4</v>
      </c>
      <c r="K84" s="34">
        <f t="shared" si="37"/>
        <v>2.1213203435596424</v>
      </c>
      <c r="L84" s="35">
        <v>3</v>
      </c>
      <c r="M84" s="34">
        <f t="shared" si="38"/>
        <v>1.8708286933869707</v>
      </c>
      <c r="N84" s="30">
        <v>7</v>
      </c>
      <c r="O84" s="34">
        <f t="shared" si="39"/>
        <v>2.7386127875258306</v>
      </c>
      <c r="P84" s="30">
        <v>7</v>
      </c>
      <c r="Q84" s="34">
        <f t="shared" si="40"/>
        <v>2.7386127875258306</v>
      </c>
      <c r="R84" s="30">
        <v>6</v>
      </c>
      <c r="S84" s="34">
        <f t="shared" si="41"/>
        <v>2.5495097567963922</v>
      </c>
    </row>
    <row r="85" spans="1:19" x14ac:dyDescent="0.25">
      <c r="A85" s="28">
        <v>11</v>
      </c>
      <c r="B85" s="30">
        <v>6</v>
      </c>
      <c r="C85" s="34">
        <f t="shared" si="33"/>
        <v>2.5495097567963922</v>
      </c>
      <c r="D85" s="30">
        <v>7</v>
      </c>
      <c r="E85" s="34">
        <f t="shared" si="34"/>
        <v>2.7386127875258306</v>
      </c>
      <c r="F85" s="30">
        <v>5</v>
      </c>
      <c r="G85" s="34">
        <f t="shared" si="35"/>
        <v>2.3452078799117149</v>
      </c>
      <c r="H85" s="35">
        <v>6</v>
      </c>
      <c r="I85" s="34">
        <f t="shared" si="36"/>
        <v>2.5495097567963922</v>
      </c>
      <c r="J85" s="35">
        <v>4</v>
      </c>
      <c r="K85" s="34">
        <f t="shared" si="37"/>
        <v>2.1213203435596424</v>
      </c>
      <c r="L85" s="35">
        <v>5</v>
      </c>
      <c r="M85" s="34">
        <f t="shared" si="38"/>
        <v>2.3452078799117149</v>
      </c>
      <c r="N85" s="30">
        <v>4</v>
      </c>
      <c r="O85" s="34">
        <f t="shared" si="39"/>
        <v>2.1213203435596424</v>
      </c>
      <c r="P85" s="30">
        <v>5</v>
      </c>
      <c r="Q85" s="34">
        <f t="shared" si="40"/>
        <v>2.3452078799117149</v>
      </c>
      <c r="R85" s="30">
        <v>6</v>
      </c>
      <c r="S85" s="34">
        <f t="shared" si="41"/>
        <v>2.5495097567963922</v>
      </c>
    </row>
    <row r="86" spans="1:19" x14ac:dyDescent="0.25">
      <c r="A86" s="28">
        <v>12</v>
      </c>
      <c r="B86" s="30">
        <v>5</v>
      </c>
      <c r="C86" s="34">
        <f t="shared" si="33"/>
        <v>2.3452078799117149</v>
      </c>
      <c r="D86" s="30">
        <v>6</v>
      </c>
      <c r="E86" s="34">
        <f t="shared" si="34"/>
        <v>2.5495097567963922</v>
      </c>
      <c r="F86" s="30">
        <v>3</v>
      </c>
      <c r="G86" s="34">
        <f t="shared" si="35"/>
        <v>1.8708286933869707</v>
      </c>
      <c r="H86" s="35">
        <v>5</v>
      </c>
      <c r="I86" s="34">
        <f t="shared" si="36"/>
        <v>2.3452078799117149</v>
      </c>
      <c r="J86" s="35">
        <v>3</v>
      </c>
      <c r="K86" s="34">
        <f t="shared" si="37"/>
        <v>1.8708286933869707</v>
      </c>
      <c r="L86" s="35">
        <v>4</v>
      </c>
      <c r="M86" s="34">
        <f t="shared" si="38"/>
        <v>2.1213203435596424</v>
      </c>
      <c r="N86" s="30">
        <v>7</v>
      </c>
      <c r="O86" s="34">
        <f t="shared" si="39"/>
        <v>2.7386127875258306</v>
      </c>
      <c r="P86" s="30">
        <v>4</v>
      </c>
      <c r="Q86" s="34">
        <f t="shared" si="40"/>
        <v>2.1213203435596424</v>
      </c>
      <c r="R86" s="30">
        <v>6</v>
      </c>
      <c r="S86" s="34">
        <f t="shared" si="41"/>
        <v>2.5495097567963922</v>
      </c>
    </row>
    <row r="87" spans="1:19" x14ac:dyDescent="0.25">
      <c r="A87" s="28">
        <v>13</v>
      </c>
      <c r="B87" s="30">
        <v>7</v>
      </c>
      <c r="C87" s="34">
        <f t="shared" si="33"/>
        <v>2.7386127875258306</v>
      </c>
      <c r="D87" s="30">
        <v>5</v>
      </c>
      <c r="E87" s="34">
        <f t="shared" si="34"/>
        <v>2.3452078799117149</v>
      </c>
      <c r="F87" s="30">
        <v>7</v>
      </c>
      <c r="G87" s="34">
        <f t="shared" si="35"/>
        <v>2.7386127875258306</v>
      </c>
      <c r="H87" s="35">
        <v>6</v>
      </c>
      <c r="I87" s="34">
        <f t="shared" si="36"/>
        <v>2.5495097567963922</v>
      </c>
      <c r="J87" s="35">
        <v>5</v>
      </c>
      <c r="K87" s="34">
        <f t="shared" si="37"/>
        <v>2.3452078799117149</v>
      </c>
      <c r="L87" s="35">
        <v>5</v>
      </c>
      <c r="M87" s="34">
        <f t="shared" si="38"/>
        <v>2.3452078799117149</v>
      </c>
      <c r="N87" s="30">
        <v>7</v>
      </c>
      <c r="O87" s="34">
        <f t="shared" si="39"/>
        <v>2.7386127875258306</v>
      </c>
      <c r="P87" s="30">
        <v>6</v>
      </c>
      <c r="Q87" s="34">
        <f t="shared" si="40"/>
        <v>2.5495097567963922</v>
      </c>
      <c r="R87" s="30">
        <v>6</v>
      </c>
      <c r="S87" s="34">
        <f t="shared" si="41"/>
        <v>2.5495097567963922</v>
      </c>
    </row>
    <row r="88" spans="1:19" x14ac:dyDescent="0.25">
      <c r="A88" s="28">
        <v>14</v>
      </c>
      <c r="B88" s="30">
        <v>7</v>
      </c>
      <c r="C88" s="34">
        <f t="shared" si="33"/>
        <v>2.7386127875258306</v>
      </c>
      <c r="D88" s="30">
        <v>6</v>
      </c>
      <c r="E88" s="34">
        <f t="shared" si="34"/>
        <v>2.5495097567963922</v>
      </c>
      <c r="F88" s="30">
        <v>6</v>
      </c>
      <c r="G88" s="34">
        <f t="shared" si="35"/>
        <v>2.5495097567963922</v>
      </c>
      <c r="H88" s="35">
        <v>6</v>
      </c>
      <c r="I88" s="34">
        <f t="shared" si="36"/>
        <v>2.5495097567963922</v>
      </c>
      <c r="J88" s="35">
        <v>6</v>
      </c>
      <c r="K88" s="34">
        <f t="shared" si="37"/>
        <v>2.5495097567963922</v>
      </c>
      <c r="L88" s="35">
        <v>6</v>
      </c>
      <c r="M88" s="34">
        <f t="shared" si="38"/>
        <v>2.5495097567963922</v>
      </c>
      <c r="N88" s="30">
        <v>6</v>
      </c>
      <c r="O88" s="34">
        <f t="shared" si="39"/>
        <v>2.5495097567963922</v>
      </c>
      <c r="P88" s="30">
        <v>5</v>
      </c>
      <c r="Q88" s="34">
        <f t="shared" si="40"/>
        <v>2.3452078799117149</v>
      </c>
      <c r="R88" s="30">
        <v>4</v>
      </c>
      <c r="S88" s="34">
        <f t="shared" si="41"/>
        <v>2.1213203435596424</v>
      </c>
    </row>
    <row r="89" spans="1:19" x14ac:dyDescent="0.25">
      <c r="A89" s="28">
        <v>15</v>
      </c>
      <c r="B89" s="30">
        <v>7</v>
      </c>
      <c r="C89" s="34">
        <f t="shared" si="33"/>
        <v>2.7386127875258306</v>
      </c>
      <c r="D89" s="30">
        <v>7</v>
      </c>
      <c r="E89" s="34">
        <f t="shared" si="34"/>
        <v>2.7386127875258306</v>
      </c>
      <c r="F89" s="30">
        <v>7</v>
      </c>
      <c r="G89" s="34">
        <f t="shared" si="35"/>
        <v>2.7386127875258306</v>
      </c>
      <c r="H89" s="35">
        <v>7</v>
      </c>
      <c r="I89" s="34">
        <f t="shared" si="36"/>
        <v>2.7386127875258306</v>
      </c>
      <c r="J89" s="35">
        <v>6</v>
      </c>
      <c r="K89" s="34">
        <f t="shared" si="37"/>
        <v>2.5495097567963922</v>
      </c>
      <c r="L89" s="35">
        <v>6</v>
      </c>
      <c r="M89" s="34">
        <f t="shared" si="38"/>
        <v>2.5495097567963922</v>
      </c>
      <c r="N89" s="30">
        <v>5</v>
      </c>
      <c r="O89" s="34">
        <f t="shared" si="39"/>
        <v>2.3452078799117149</v>
      </c>
      <c r="P89" s="30">
        <v>5</v>
      </c>
      <c r="Q89" s="34">
        <f t="shared" si="40"/>
        <v>2.3452078799117149</v>
      </c>
      <c r="R89" s="30">
        <v>4</v>
      </c>
      <c r="S89" s="34">
        <f t="shared" si="41"/>
        <v>2.1213203435596424</v>
      </c>
    </row>
    <row r="90" spans="1:19" x14ac:dyDescent="0.25">
      <c r="A90" s="6" t="s">
        <v>5</v>
      </c>
      <c r="B90" s="40">
        <f t="shared" ref="B90:S90" si="42">SUM(B75:B89)</f>
        <v>82</v>
      </c>
      <c r="C90" s="40">
        <f t="shared" si="42"/>
        <v>36.503877820000568</v>
      </c>
      <c r="D90" s="40">
        <f t="shared" si="42"/>
        <v>81</v>
      </c>
      <c r="E90" s="40">
        <f t="shared" si="42"/>
        <v>36.233800510360496</v>
      </c>
      <c r="F90" s="40">
        <f t="shared" si="42"/>
        <v>75</v>
      </c>
      <c r="G90" s="40">
        <f t="shared" si="42"/>
        <v>34.957412662452285</v>
      </c>
      <c r="H90" s="40">
        <f t="shared" si="42"/>
        <v>84</v>
      </c>
      <c r="I90" s="40">
        <f t="shared" si="42"/>
        <v>36.92768041992516</v>
      </c>
      <c r="J90" s="40">
        <f t="shared" si="42"/>
        <v>74</v>
      </c>
      <c r="K90" s="40">
        <f t="shared" si="42"/>
        <v>34.814499405010835</v>
      </c>
      <c r="L90" s="40">
        <f t="shared" si="42"/>
        <v>67</v>
      </c>
      <c r="M90" s="40">
        <f t="shared" si="42"/>
        <v>33.228862928527768</v>
      </c>
      <c r="N90" s="47">
        <f t="shared" si="42"/>
        <v>88</v>
      </c>
      <c r="O90" s="40">
        <f t="shared" si="42"/>
        <v>37.699291388998148</v>
      </c>
      <c r="P90" s="40">
        <f t="shared" si="42"/>
        <v>74</v>
      </c>
      <c r="Q90" s="40">
        <f t="shared" si="42"/>
        <v>34.748697078060125</v>
      </c>
      <c r="R90" s="46">
        <f t="shared" si="42"/>
        <v>83</v>
      </c>
      <c r="S90" s="40">
        <f t="shared" si="42"/>
        <v>36.738577389195726</v>
      </c>
    </row>
    <row r="91" spans="1:19" x14ac:dyDescent="0.25">
      <c r="A91" s="6" t="s">
        <v>6</v>
      </c>
      <c r="B91" s="40">
        <f t="shared" ref="B91:S91" si="43">AVERAGE(B90/15)</f>
        <v>5.4666666666666668</v>
      </c>
      <c r="C91" s="40">
        <f t="shared" si="43"/>
        <v>2.4335918546667044</v>
      </c>
      <c r="D91" s="40">
        <f t="shared" si="43"/>
        <v>5.4</v>
      </c>
      <c r="E91" s="40">
        <f t="shared" si="43"/>
        <v>2.4155867006906999</v>
      </c>
      <c r="F91" s="40">
        <f t="shared" si="43"/>
        <v>5</v>
      </c>
      <c r="G91" s="40">
        <f t="shared" si="43"/>
        <v>2.3304941774968189</v>
      </c>
      <c r="H91" s="40">
        <f t="shared" si="43"/>
        <v>5.6</v>
      </c>
      <c r="I91" s="40">
        <f t="shared" si="43"/>
        <v>2.461845361328344</v>
      </c>
      <c r="J91" s="40">
        <f t="shared" si="43"/>
        <v>4.9333333333333336</v>
      </c>
      <c r="K91" s="40">
        <f t="shared" si="43"/>
        <v>2.3209666270007223</v>
      </c>
      <c r="L91" s="40">
        <f t="shared" si="43"/>
        <v>4.4666666666666668</v>
      </c>
      <c r="M91" s="40">
        <f t="shared" si="43"/>
        <v>2.2152575285685177</v>
      </c>
      <c r="N91" s="47">
        <f t="shared" si="43"/>
        <v>5.8666666666666663</v>
      </c>
      <c r="O91" s="40">
        <f t="shared" si="43"/>
        <v>2.5132860925998766</v>
      </c>
      <c r="P91" s="40">
        <f t="shared" si="43"/>
        <v>4.9333333333333336</v>
      </c>
      <c r="Q91" s="40">
        <f t="shared" si="43"/>
        <v>2.3165798052040083</v>
      </c>
      <c r="R91" s="46">
        <f t="shared" si="43"/>
        <v>5.5333333333333332</v>
      </c>
      <c r="S91" s="40">
        <f t="shared" si="43"/>
        <v>2.4492384926130484</v>
      </c>
    </row>
  </sheetData>
  <mergeCells count="46">
    <mergeCell ref="B72:S72"/>
    <mergeCell ref="B73:C73"/>
    <mergeCell ref="D73:E73"/>
    <mergeCell ref="F73:G73"/>
    <mergeCell ref="H73:I73"/>
    <mergeCell ref="J73:K73"/>
    <mergeCell ref="L73:M73"/>
    <mergeCell ref="N73:O73"/>
    <mergeCell ref="P73:Q73"/>
    <mergeCell ref="R73:S73"/>
    <mergeCell ref="V57:W57"/>
    <mergeCell ref="P27:Q27"/>
    <mergeCell ref="R27:S27"/>
    <mergeCell ref="T30:U30"/>
    <mergeCell ref="V30:W30"/>
    <mergeCell ref="B48:S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57:U57"/>
    <mergeCell ref="B26:S26"/>
    <mergeCell ref="B27:C27"/>
    <mergeCell ref="D27:E27"/>
    <mergeCell ref="F27:G27"/>
    <mergeCell ref="H27:I27"/>
    <mergeCell ref="J27:K27"/>
    <mergeCell ref="L27:M27"/>
    <mergeCell ref="N27:O27"/>
    <mergeCell ref="T3:U3"/>
    <mergeCell ref="V3:W3"/>
    <mergeCell ref="B2:S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63" zoomScale="85" zoomScaleNormal="85" workbookViewId="0">
      <selection activeCell="A72" sqref="A72:S91"/>
    </sheetView>
  </sheetViews>
  <sheetFormatPr defaultRowHeight="15" x14ac:dyDescent="0.25"/>
  <sheetData>
    <row r="1" spans="1:23" x14ac:dyDescent="0.25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5"/>
      <c r="B2" s="115" t="s">
        <v>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3"/>
      <c r="U2" s="3"/>
      <c r="V2" s="3"/>
      <c r="W2" s="3"/>
    </row>
    <row r="3" spans="1:23" x14ac:dyDescent="0.25">
      <c r="A3" s="15"/>
      <c r="B3" s="111" t="s">
        <v>8</v>
      </c>
      <c r="C3" s="111"/>
      <c r="D3" s="111" t="s">
        <v>9</v>
      </c>
      <c r="E3" s="111"/>
      <c r="F3" s="111" t="s">
        <v>10</v>
      </c>
      <c r="G3" s="111"/>
      <c r="H3" s="111" t="s">
        <v>11</v>
      </c>
      <c r="I3" s="111"/>
      <c r="J3" s="111" t="s">
        <v>12</v>
      </c>
      <c r="K3" s="111"/>
      <c r="L3" s="111" t="s">
        <v>13</v>
      </c>
      <c r="M3" s="111"/>
      <c r="N3" s="111" t="s">
        <v>14</v>
      </c>
      <c r="O3" s="111"/>
      <c r="P3" s="111" t="s">
        <v>15</v>
      </c>
      <c r="Q3" s="111"/>
      <c r="R3" s="111" t="s">
        <v>16</v>
      </c>
      <c r="S3" s="111"/>
      <c r="T3" s="114"/>
      <c r="U3" s="114"/>
      <c r="V3" s="114"/>
      <c r="W3" s="114"/>
    </row>
    <row r="4" spans="1:23" x14ac:dyDescent="0.25">
      <c r="A4" s="15" t="s">
        <v>0</v>
      </c>
      <c r="B4" s="15" t="s">
        <v>1</v>
      </c>
      <c r="C4" s="15" t="s">
        <v>2</v>
      </c>
      <c r="D4" s="15" t="s">
        <v>1</v>
      </c>
      <c r="E4" s="15" t="s">
        <v>2</v>
      </c>
      <c r="F4" s="15" t="s">
        <v>1</v>
      </c>
      <c r="G4" s="15" t="s">
        <v>2</v>
      </c>
      <c r="H4" s="15" t="s">
        <v>1</v>
      </c>
      <c r="I4" s="15" t="s">
        <v>2</v>
      </c>
      <c r="J4" s="15" t="s">
        <v>1</v>
      </c>
      <c r="K4" s="15" t="s">
        <v>2</v>
      </c>
      <c r="L4" s="15" t="s">
        <v>1</v>
      </c>
      <c r="M4" s="15" t="s">
        <v>2</v>
      </c>
      <c r="N4" s="15" t="s">
        <v>1</v>
      </c>
      <c r="O4" s="15" t="s">
        <v>2</v>
      </c>
      <c r="P4" s="15" t="s">
        <v>1</v>
      </c>
      <c r="Q4" s="15" t="s">
        <v>2</v>
      </c>
      <c r="R4" s="15" t="s">
        <v>1</v>
      </c>
      <c r="S4" s="15" t="s">
        <v>2</v>
      </c>
      <c r="T4" s="3"/>
      <c r="U4" s="3"/>
      <c r="V4" s="3"/>
      <c r="W4" s="3"/>
    </row>
    <row r="5" spans="1:23" x14ac:dyDescent="0.25">
      <c r="A5" s="16">
        <v>1</v>
      </c>
      <c r="B5" s="30">
        <v>5</v>
      </c>
      <c r="C5" s="34">
        <f>SQRT(B5+0.5)</f>
        <v>2.3452078799117149</v>
      </c>
      <c r="D5" s="30">
        <v>5</v>
      </c>
      <c r="E5" s="34">
        <f>SQRT(D5+0.5)</f>
        <v>2.3452078799117149</v>
      </c>
      <c r="F5" s="30">
        <v>6</v>
      </c>
      <c r="G5" s="34">
        <f>SQRT(F5+0.5)</f>
        <v>2.5495097567963922</v>
      </c>
      <c r="H5" s="35">
        <v>3</v>
      </c>
      <c r="I5" s="34">
        <f>SQRT(H5+0.5)</f>
        <v>1.8708286933869707</v>
      </c>
      <c r="J5" s="35">
        <v>4</v>
      </c>
      <c r="K5" s="34">
        <f>SQRT(J5+0.5)</f>
        <v>2.1213203435596424</v>
      </c>
      <c r="L5" s="35">
        <v>5</v>
      </c>
      <c r="M5" s="34">
        <f>SQRT(L5+0.5)</f>
        <v>2.3452078799117149</v>
      </c>
      <c r="N5" s="30">
        <v>3</v>
      </c>
      <c r="O5" s="34">
        <f>SQRT(N5+0.5)</f>
        <v>1.8708286933869707</v>
      </c>
      <c r="P5" s="30">
        <v>3</v>
      </c>
      <c r="Q5" s="34">
        <f>SQRT(P5+0.5)</f>
        <v>1.8708286933869707</v>
      </c>
      <c r="R5" s="30">
        <v>2</v>
      </c>
      <c r="S5" s="34">
        <f>SQRT(R5+0.5)</f>
        <v>1.5811388300841898</v>
      </c>
      <c r="T5" s="3"/>
      <c r="U5" s="3"/>
      <c r="V5" s="3"/>
      <c r="W5" s="3"/>
    </row>
    <row r="6" spans="1:23" x14ac:dyDescent="0.25">
      <c r="A6" s="16">
        <v>2</v>
      </c>
      <c r="B6" s="30">
        <v>4</v>
      </c>
      <c r="C6" s="34">
        <f t="shared" ref="C6:C19" si="0">SQRT(B6+0.5)</f>
        <v>2.1213203435596424</v>
      </c>
      <c r="D6" s="30">
        <v>4</v>
      </c>
      <c r="E6" s="34">
        <f t="shared" ref="E6:E19" si="1">SQRT(D6+0.5)</f>
        <v>2.1213203435596424</v>
      </c>
      <c r="F6" s="30">
        <v>4</v>
      </c>
      <c r="G6" s="34">
        <f t="shared" ref="G6:G19" si="2">SQRT(F6+0.5)</f>
        <v>2.1213203435596424</v>
      </c>
      <c r="H6" s="35">
        <v>3</v>
      </c>
      <c r="I6" s="34">
        <f t="shared" ref="I6:I19" si="3">SQRT(H6+0.5)</f>
        <v>1.8708286933869707</v>
      </c>
      <c r="J6" s="35">
        <v>4</v>
      </c>
      <c r="K6" s="34">
        <f t="shared" ref="K6:K19" si="4">SQRT(J6+0.5)</f>
        <v>2.1213203435596424</v>
      </c>
      <c r="L6" s="35">
        <v>3</v>
      </c>
      <c r="M6" s="34">
        <f t="shared" ref="M6:M19" si="5">SQRT(L6+0.5)</f>
        <v>1.8708286933869707</v>
      </c>
      <c r="N6" s="30">
        <v>4</v>
      </c>
      <c r="O6" s="34">
        <f t="shared" ref="O6:O19" si="6">SQRT(N6+0.5)</f>
        <v>2.1213203435596424</v>
      </c>
      <c r="P6" s="30">
        <v>2</v>
      </c>
      <c r="Q6" s="34">
        <f t="shared" ref="Q6:Q19" si="7">SQRT(P6+0.5)</f>
        <v>1.5811388300841898</v>
      </c>
      <c r="R6" s="30">
        <v>2</v>
      </c>
      <c r="S6" s="34">
        <f t="shared" ref="S6:S19" si="8">SQRT(R6+0.5)</f>
        <v>1.5811388300841898</v>
      </c>
      <c r="T6" s="3"/>
      <c r="U6" s="3"/>
      <c r="V6" s="3"/>
      <c r="W6" s="3"/>
    </row>
    <row r="7" spans="1:23" x14ac:dyDescent="0.25">
      <c r="A7" s="16">
        <v>3</v>
      </c>
      <c r="B7" s="30">
        <v>6</v>
      </c>
      <c r="C7" s="34">
        <f t="shared" si="0"/>
        <v>2.5495097567963922</v>
      </c>
      <c r="D7" s="30">
        <v>6</v>
      </c>
      <c r="E7" s="34">
        <f t="shared" si="1"/>
        <v>2.5495097567963922</v>
      </c>
      <c r="F7" s="30">
        <v>6</v>
      </c>
      <c r="G7" s="34">
        <f t="shared" si="2"/>
        <v>2.5495097567963922</v>
      </c>
      <c r="H7" s="35">
        <v>6</v>
      </c>
      <c r="I7" s="34">
        <f t="shared" si="3"/>
        <v>2.5495097567963922</v>
      </c>
      <c r="J7" s="35">
        <v>6</v>
      </c>
      <c r="K7" s="34">
        <f t="shared" si="4"/>
        <v>2.5495097567963922</v>
      </c>
      <c r="L7" s="35">
        <v>6</v>
      </c>
      <c r="M7" s="34">
        <f t="shared" si="5"/>
        <v>2.5495097567963922</v>
      </c>
      <c r="N7" s="30">
        <v>6</v>
      </c>
      <c r="O7" s="34">
        <f t="shared" si="6"/>
        <v>2.5495097567963922</v>
      </c>
      <c r="P7" s="30">
        <v>6</v>
      </c>
      <c r="Q7" s="34">
        <f t="shared" si="7"/>
        <v>2.5495097567963922</v>
      </c>
      <c r="R7" s="30">
        <v>6</v>
      </c>
      <c r="S7" s="34">
        <f t="shared" si="8"/>
        <v>2.5495097567963922</v>
      </c>
      <c r="T7" s="3"/>
      <c r="U7" s="3"/>
      <c r="V7" s="3"/>
      <c r="W7" s="3"/>
    </row>
    <row r="8" spans="1:23" x14ac:dyDescent="0.25">
      <c r="A8" s="16">
        <v>4</v>
      </c>
      <c r="B8" s="30">
        <v>6</v>
      </c>
      <c r="C8" s="34">
        <f t="shared" si="0"/>
        <v>2.5495097567963922</v>
      </c>
      <c r="D8" s="30">
        <v>5</v>
      </c>
      <c r="E8" s="34">
        <f t="shared" si="1"/>
        <v>2.3452078799117149</v>
      </c>
      <c r="F8" s="30">
        <v>2</v>
      </c>
      <c r="G8" s="34">
        <f t="shared" si="2"/>
        <v>1.5811388300841898</v>
      </c>
      <c r="H8" s="35">
        <v>2</v>
      </c>
      <c r="I8" s="34">
        <f t="shared" si="3"/>
        <v>1.5811388300841898</v>
      </c>
      <c r="J8" s="35">
        <v>3</v>
      </c>
      <c r="K8" s="34">
        <f t="shared" si="4"/>
        <v>1.8708286933869707</v>
      </c>
      <c r="L8" s="35">
        <v>5</v>
      </c>
      <c r="M8" s="34">
        <f t="shared" si="5"/>
        <v>2.3452078799117149</v>
      </c>
      <c r="N8" s="30">
        <v>2</v>
      </c>
      <c r="O8" s="34">
        <f t="shared" si="6"/>
        <v>1.5811388300841898</v>
      </c>
      <c r="P8" s="30">
        <v>2</v>
      </c>
      <c r="Q8" s="34">
        <f t="shared" si="7"/>
        <v>1.5811388300841898</v>
      </c>
      <c r="R8" s="30">
        <v>1</v>
      </c>
      <c r="S8" s="34">
        <f t="shared" si="8"/>
        <v>1.2247448713915889</v>
      </c>
      <c r="T8" s="3"/>
      <c r="U8" s="3"/>
      <c r="V8" s="3"/>
      <c r="W8" s="3"/>
    </row>
    <row r="9" spans="1:23" x14ac:dyDescent="0.25">
      <c r="A9" s="16">
        <v>5</v>
      </c>
      <c r="B9" s="30">
        <v>6</v>
      </c>
      <c r="C9" s="34">
        <f t="shared" si="0"/>
        <v>2.5495097567963922</v>
      </c>
      <c r="D9" s="30">
        <v>6</v>
      </c>
      <c r="E9" s="34">
        <f t="shared" si="1"/>
        <v>2.5495097567963922</v>
      </c>
      <c r="F9" s="30">
        <v>6</v>
      </c>
      <c r="G9" s="34">
        <f t="shared" si="2"/>
        <v>2.5495097567963922</v>
      </c>
      <c r="H9" s="35">
        <v>5</v>
      </c>
      <c r="I9" s="34">
        <f t="shared" si="3"/>
        <v>2.3452078799117149</v>
      </c>
      <c r="J9" s="35">
        <v>5</v>
      </c>
      <c r="K9" s="34">
        <f t="shared" si="4"/>
        <v>2.3452078799117149</v>
      </c>
      <c r="L9" s="35">
        <v>5</v>
      </c>
      <c r="M9" s="34">
        <f t="shared" si="5"/>
        <v>2.3452078799117149</v>
      </c>
      <c r="N9" s="30">
        <v>4</v>
      </c>
      <c r="O9" s="34">
        <f t="shared" si="6"/>
        <v>2.1213203435596424</v>
      </c>
      <c r="P9" s="30">
        <v>2</v>
      </c>
      <c r="Q9" s="34">
        <f t="shared" si="7"/>
        <v>1.5811388300841898</v>
      </c>
      <c r="R9" s="30">
        <v>2</v>
      </c>
      <c r="S9" s="34">
        <f t="shared" si="8"/>
        <v>1.5811388300841898</v>
      </c>
      <c r="T9" s="3"/>
      <c r="U9" s="3"/>
      <c r="V9" s="3"/>
      <c r="W9" s="3"/>
    </row>
    <row r="10" spans="1:23" x14ac:dyDescent="0.25">
      <c r="A10" s="16">
        <v>6</v>
      </c>
      <c r="B10" s="30">
        <v>6</v>
      </c>
      <c r="C10" s="34">
        <f t="shared" si="0"/>
        <v>2.5495097567963922</v>
      </c>
      <c r="D10" s="30">
        <v>7</v>
      </c>
      <c r="E10" s="34">
        <f t="shared" si="1"/>
        <v>2.7386127875258306</v>
      </c>
      <c r="F10" s="30">
        <v>5</v>
      </c>
      <c r="G10" s="34">
        <f t="shared" si="2"/>
        <v>2.3452078799117149</v>
      </c>
      <c r="H10" s="35">
        <v>6</v>
      </c>
      <c r="I10" s="34">
        <f t="shared" si="3"/>
        <v>2.5495097567963922</v>
      </c>
      <c r="J10" s="35">
        <v>4</v>
      </c>
      <c r="K10" s="34">
        <f t="shared" si="4"/>
        <v>2.1213203435596424</v>
      </c>
      <c r="L10" s="35">
        <v>5</v>
      </c>
      <c r="M10" s="34">
        <f t="shared" si="5"/>
        <v>2.3452078799117149</v>
      </c>
      <c r="N10" s="30">
        <v>7</v>
      </c>
      <c r="O10" s="34">
        <f t="shared" si="6"/>
        <v>2.7386127875258306</v>
      </c>
      <c r="P10" s="30">
        <v>5</v>
      </c>
      <c r="Q10" s="34">
        <f t="shared" si="7"/>
        <v>2.3452078799117149</v>
      </c>
      <c r="R10" s="30">
        <v>1</v>
      </c>
      <c r="S10" s="34">
        <f t="shared" si="8"/>
        <v>1.2247448713915889</v>
      </c>
      <c r="T10" s="3"/>
      <c r="U10" s="3"/>
      <c r="V10" s="3"/>
      <c r="W10" s="3"/>
    </row>
    <row r="11" spans="1:23" x14ac:dyDescent="0.25">
      <c r="A11" s="16">
        <v>7</v>
      </c>
      <c r="B11" s="30">
        <v>7</v>
      </c>
      <c r="C11" s="34">
        <f t="shared" si="0"/>
        <v>2.7386127875258306</v>
      </c>
      <c r="D11" s="30">
        <v>5</v>
      </c>
      <c r="E11" s="34">
        <f t="shared" si="1"/>
        <v>2.3452078799117149</v>
      </c>
      <c r="F11" s="30">
        <v>3</v>
      </c>
      <c r="G11" s="34">
        <f t="shared" si="2"/>
        <v>1.8708286933869707</v>
      </c>
      <c r="H11" s="35">
        <v>6</v>
      </c>
      <c r="I11" s="34">
        <f t="shared" si="3"/>
        <v>2.5495097567963922</v>
      </c>
      <c r="J11" s="35">
        <v>5</v>
      </c>
      <c r="K11" s="34">
        <f t="shared" si="4"/>
        <v>2.3452078799117149</v>
      </c>
      <c r="L11" s="35">
        <v>5</v>
      </c>
      <c r="M11" s="34">
        <f t="shared" si="5"/>
        <v>2.3452078799117149</v>
      </c>
      <c r="N11" s="30">
        <v>5</v>
      </c>
      <c r="O11" s="34">
        <f t="shared" si="6"/>
        <v>2.3452078799117149</v>
      </c>
      <c r="P11" s="30">
        <v>2</v>
      </c>
      <c r="Q11" s="34">
        <f t="shared" si="7"/>
        <v>1.5811388300841898</v>
      </c>
      <c r="R11" s="30">
        <v>1</v>
      </c>
      <c r="S11" s="34">
        <f t="shared" si="8"/>
        <v>1.2247448713915889</v>
      </c>
      <c r="T11" s="3"/>
      <c r="U11" s="3"/>
      <c r="V11" s="3"/>
      <c r="W11" s="3"/>
    </row>
    <row r="12" spans="1:23" x14ac:dyDescent="0.25">
      <c r="A12" s="16">
        <v>8</v>
      </c>
      <c r="B12" s="30">
        <v>5</v>
      </c>
      <c r="C12" s="34">
        <f t="shared" si="0"/>
        <v>2.3452078799117149</v>
      </c>
      <c r="D12" s="30">
        <v>4</v>
      </c>
      <c r="E12" s="34">
        <f t="shared" si="1"/>
        <v>2.1213203435596424</v>
      </c>
      <c r="F12" s="30">
        <v>4</v>
      </c>
      <c r="G12" s="34">
        <f t="shared" si="2"/>
        <v>2.1213203435596424</v>
      </c>
      <c r="H12" s="35">
        <v>4</v>
      </c>
      <c r="I12" s="34">
        <f t="shared" si="3"/>
        <v>2.1213203435596424</v>
      </c>
      <c r="J12" s="35">
        <v>5</v>
      </c>
      <c r="K12" s="34">
        <f t="shared" si="4"/>
        <v>2.3452078799117149</v>
      </c>
      <c r="L12" s="35">
        <v>4</v>
      </c>
      <c r="M12" s="34">
        <f t="shared" si="5"/>
        <v>2.1213203435596424</v>
      </c>
      <c r="N12" s="30">
        <v>2</v>
      </c>
      <c r="O12" s="34">
        <f t="shared" si="6"/>
        <v>1.5811388300841898</v>
      </c>
      <c r="P12" s="30">
        <v>1</v>
      </c>
      <c r="Q12" s="34">
        <f t="shared" si="7"/>
        <v>1.2247448713915889</v>
      </c>
      <c r="R12" s="30">
        <v>2</v>
      </c>
      <c r="S12" s="34">
        <f t="shared" si="8"/>
        <v>1.5811388300841898</v>
      </c>
      <c r="T12" s="3"/>
      <c r="U12" s="3"/>
      <c r="V12" s="3"/>
      <c r="W12" s="3"/>
    </row>
    <row r="13" spans="1:23" x14ac:dyDescent="0.25">
      <c r="A13" s="16">
        <v>9</v>
      </c>
      <c r="B13" s="30">
        <v>5</v>
      </c>
      <c r="C13" s="34">
        <f t="shared" si="0"/>
        <v>2.3452078799117149</v>
      </c>
      <c r="D13" s="30">
        <v>6</v>
      </c>
      <c r="E13" s="34">
        <f t="shared" si="1"/>
        <v>2.5495097567963922</v>
      </c>
      <c r="F13" s="30">
        <v>5</v>
      </c>
      <c r="G13" s="34">
        <f t="shared" si="2"/>
        <v>2.3452078799117149</v>
      </c>
      <c r="H13" s="35">
        <v>4</v>
      </c>
      <c r="I13" s="34">
        <f t="shared" si="3"/>
        <v>2.1213203435596424</v>
      </c>
      <c r="J13" s="35">
        <v>5</v>
      </c>
      <c r="K13" s="34">
        <f t="shared" si="4"/>
        <v>2.3452078799117149</v>
      </c>
      <c r="L13" s="35">
        <v>6</v>
      </c>
      <c r="M13" s="34">
        <f t="shared" si="5"/>
        <v>2.5495097567963922</v>
      </c>
      <c r="N13" s="30">
        <v>4</v>
      </c>
      <c r="O13" s="34">
        <f t="shared" si="6"/>
        <v>2.1213203435596424</v>
      </c>
      <c r="P13" s="30">
        <v>3</v>
      </c>
      <c r="Q13" s="34">
        <f t="shared" si="7"/>
        <v>1.8708286933869707</v>
      </c>
      <c r="R13" s="30">
        <v>2</v>
      </c>
      <c r="S13" s="34">
        <f t="shared" si="8"/>
        <v>1.5811388300841898</v>
      </c>
      <c r="T13" s="3"/>
      <c r="U13" s="3"/>
      <c r="V13" s="3"/>
      <c r="W13" s="3"/>
    </row>
    <row r="14" spans="1:23" x14ac:dyDescent="0.25">
      <c r="A14" s="16">
        <v>10</v>
      </c>
      <c r="B14" s="30">
        <v>5</v>
      </c>
      <c r="C14" s="34">
        <f t="shared" si="0"/>
        <v>2.3452078799117149</v>
      </c>
      <c r="D14" s="30">
        <v>6</v>
      </c>
      <c r="E14" s="34">
        <f t="shared" si="1"/>
        <v>2.5495097567963922</v>
      </c>
      <c r="F14" s="30">
        <v>4</v>
      </c>
      <c r="G14" s="34">
        <f t="shared" si="2"/>
        <v>2.1213203435596424</v>
      </c>
      <c r="H14" s="35">
        <v>5</v>
      </c>
      <c r="I14" s="34">
        <f t="shared" si="3"/>
        <v>2.3452078799117149</v>
      </c>
      <c r="J14" s="35">
        <v>5</v>
      </c>
      <c r="K14" s="34">
        <f t="shared" si="4"/>
        <v>2.3452078799117149</v>
      </c>
      <c r="L14" s="35">
        <v>5</v>
      </c>
      <c r="M14" s="34">
        <f t="shared" si="5"/>
        <v>2.3452078799117149</v>
      </c>
      <c r="N14" s="30">
        <v>3</v>
      </c>
      <c r="O14" s="34">
        <f t="shared" si="6"/>
        <v>1.8708286933869707</v>
      </c>
      <c r="P14" s="30">
        <v>3</v>
      </c>
      <c r="Q14" s="34">
        <f t="shared" si="7"/>
        <v>1.8708286933869707</v>
      </c>
      <c r="R14" s="30">
        <v>2</v>
      </c>
      <c r="S14" s="34">
        <f t="shared" si="8"/>
        <v>1.5811388300841898</v>
      </c>
      <c r="T14" s="3"/>
      <c r="U14" s="3"/>
      <c r="V14" s="3"/>
      <c r="W14" s="3"/>
    </row>
    <row r="15" spans="1:23" x14ac:dyDescent="0.25">
      <c r="A15" s="16">
        <v>11</v>
      </c>
      <c r="B15" s="30">
        <v>6</v>
      </c>
      <c r="C15" s="34">
        <f t="shared" si="0"/>
        <v>2.5495097567963922</v>
      </c>
      <c r="D15" s="30">
        <v>7</v>
      </c>
      <c r="E15" s="34">
        <f t="shared" si="1"/>
        <v>2.7386127875258306</v>
      </c>
      <c r="F15" s="30">
        <v>3</v>
      </c>
      <c r="G15" s="34">
        <f t="shared" si="2"/>
        <v>1.8708286933869707</v>
      </c>
      <c r="H15" s="35">
        <v>6</v>
      </c>
      <c r="I15" s="34">
        <f t="shared" si="3"/>
        <v>2.5495097567963922</v>
      </c>
      <c r="J15" s="35">
        <v>4</v>
      </c>
      <c r="K15" s="34">
        <f t="shared" si="4"/>
        <v>2.1213203435596424</v>
      </c>
      <c r="L15" s="35">
        <v>5</v>
      </c>
      <c r="M15" s="34">
        <f t="shared" si="5"/>
        <v>2.3452078799117149</v>
      </c>
      <c r="N15" s="30">
        <v>3</v>
      </c>
      <c r="O15" s="34">
        <f t="shared" si="6"/>
        <v>1.8708286933869707</v>
      </c>
      <c r="P15" s="30">
        <v>3</v>
      </c>
      <c r="Q15" s="34">
        <f t="shared" si="7"/>
        <v>1.8708286933869707</v>
      </c>
      <c r="R15" s="30">
        <v>1</v>
      </c>
      <c r="S15" s="34">
        <f t="shared" si="8"/>
        <v>1.2247448713915889</v>
      </c>
      <c r="T15" s="3"/>
      <c r="U15" s="3"/>
      <c r="V15" s="3"/>
      <c r="W15" s="3"/>
    </row>
    <row r="16" spans="1:23" x14ac:dyDescent="0.25">
      <c r="A16" s="16">
        <v>12</v>
      </c>
      <c r="B16" s="30">
        <v>5</v>
      </c>
      <c r="C16" s="34">
        <f t="shared" si="0"/>
        <v>2.3452078799117149</v>
      </c>
      <c r="D16" s="30">
        <v>6</v>
      </c>
      <c r="E16" s="34">
        <f t="shared" si="1"/>
        <v>2.5495097567963922</v>
      </c>
      <c r="F16" s="30">
        <v>3</v>
      </c>
      <c r="G16" s="34">
        <f t="shared" si="2"/>
        <v>1.8708286933869707</v>
      </c>
      <c r="H16" s="35">
        <v>6</v>
      </c>
      <c r="I16" s="34">
        <f t="shared" si="3"/>
        <v>2.5495097567963922</v>
      </c>
      <c r="J16" s="35">
        <v>6</v>
      </c>
      <c r="K16" s="34">
        <f t="shared" si="4"/>
        <v>2.5495097567963922</v>
      </c>
      <c r="L16" s="35">
        <v>3</v>
      </c>
      <c r="M16" s="34">
        <f t="shared" si="5"/>
        <v>1.8708286933869707</v>
      </c>
      <c r="N16" s="30">
        <v>2</v>
      </c>
      <c r="O16" s="34">
        <f t="shared" si="6"/>
        <v>1.5811388300841898</v>
      </c>
      <c r="P16" s="30">
        <v>2</v>
      </c>
      <c r="Q16" s="34">
        <f t="shared" si="7"/>
        <v>1.5811388300841898</v>
      </c>
      <c r="R16" s="30">
        <v>1</v>
      </c>
      <c r="S16" s="34">
        <f t="shared" si="8"/>
        <v>1.2247448713915889</v>
      </c>
      <c r="T16" s="3"/>
      <c r="U16" s="3"/>
      <c r="V16" s="3"/>
      <c r="W16" s="3"/>
    </row>
    <row r="17" spans="1:23" x14ac:dyDescent="0.25">
      <c r="A17" s="16">
        <v>13</v>
      </c>
      <c r="B17" s="30">
        <v>5</v>
      </c>
      <c r="C17" s="34">
        <f t="shared" si="0"/>
        <v>2.3452078799117149</v>
      </c>
      <c r="D17" s="30">
        <v>4</v>
      </c>
      <c r="E17" s="34">
        <f t="shared" si="1"/>
        <v>2.1213203435596424</v>
      </c>
      <c r="F17" s="30">
        <v>7</v>
      </c>
      <c r="G17" s="34">
        <f t="shared" si="2"/>
        <v>2.7386127875258306</v>
      </c>
      <c r="H17" s="35">
        <v>6</v>
      </c>
      <c r="I17" s="34">
        <f t="shared" si="3"/>
        <v>2.5495097567963922</v>
      </c>
      <c r="J17" s="35">
        <v>4</v>
      </c>
      <c r="K17" s="34">
        <f t="shared" si="4"/>
        <v>2.1213203435596424</v>
      </c>
      <c r="L17" s="35">
        <v>3</v>
      </c>
      <c r="M17" s="34">
        <f t="shared" si="5"/>
        <v>1.8708286933869707</v>
      </c>
      <c r="N17" s="30">
        <v>7</v>
      </c>
      <c r="O17" s="34">
        <f t="shared" si="6"/>
        <v>2.7386127875258306</v>
      </c>
      <c r="P17" s="30">
        <v>3</v>
      </c>
      <c r="Q17" s="34">
        <f t="shared" si="7"/>
        <v>1.8708286933869707</v>
      </c>
      <c r="R17" s="30">
        <v>2</v>
      </c>
      <c r="S17" s="34">
        <f t="shared" si="8"/>
        <v>1.5811388300841898</v>
      </c>
      <c r="T17" s="3"/>
      <c r="U17" s="3"/>
      <c r="V17" s="3"/>
      <c r="W17" s="3"/>
    </row>
    <row r="18" spans="1:23" x14ac:dyDescent="0.25">
      <c r="A18" s="16">
        <v>14</v>
      </c>
      <c r="B18" s="30">
        <v>7</v>
      </c>
      <c r="C18" s="34">
        <f t="shared" si="0"/>
        <v>2.7386127875258306</v>
      </c>
      <c r="D18" s="30">
        <v>7</v>
      </c>
      <c r="E18" s="34">
        <f t="shared" si="1"/>
        <v>2.7386127875258306</v>
      </c>
      <c r="F18" s="30">
        <v>6</v>
      </c>
      <c r="G18" s="34">
        <f t="shared" si="2"/>
        <v>2.5495097567963922</v>
      </c>
      <c r="H18" s="35">
        <v>6</v>
      </c>
      <c r="I18" s="34">
        <f t="shared" si="3"/>
        <v>2.5495097567963922</v>
      </c>
      <c r="J18" s="35">
        <v>5</v>
      </c>
      <c r="K18" s="34">
        <f t="shared" si="4"/>
        <v>2.3452078799117149</v>
      </c>
      <c r="L18" s="35">
        <v>6</v>
      </c>
      <c r="M18" s="34">
        <f t="shared" si="5"/>
        <v>2.5495097567963922</v>
      </c>
      <c r="N18" s="30">
        <v>6</v>
      </c>
      <c r="O18" s="34">
        <f t="shared" si="6"/>
        <v>2.5495097567963922</v>
      </c>
      <c r="P18" s="30">
        <v>5</v>
      </c>
      <c r="Q18" s="34">
        <f t="shared" si="7"/>
        <v>2.3452078799117149</v>
      </c>
      <c r="R18" s="30">
        <v>2</v>
      </c>
      <c r="S18" s="34">
        <f t="shared" si="8"/>
        <v>1.5811388300841898</v>
      </c>
      <c r="T18" s="3"/>
      <c r="U18" s="3"/>
      <c r="V18" s="3"/>
      <c r="W18" s="3"/>
    </row>
    <row r="19" spans="1:23" x14ac:dyDescent="0.25">
      <c r="A19" s="16">
        <v>15</v>
      </c>
      <c r="B19" s="30">
        <v>6</v>
      </c>
      <c r="C19" s="34">
        <f t="shared" si="0"/>
        <v>2.5495097567963922</v>
      </c>
      <c r="D19" s="30">
        <v>6</v>
      </c>
      <c r="E19" s="34">
        <f t="shared" si="1"/>
        <v>2.5495097567963922</v>
      </c>
      <c r="F19" s="30">
        <v>6</v>
      </c>
      <c r="G19" s="34">
        <f t="shared" si="2"/>
        <v>2.5495097567963922</v>
      </c>
      <c r="H19" s="35">
        <v>5</v>
      </c>
      <c r="I19" s="34">
        <f t="shared" si="3"/>
        <v>2.3452078799117149</v>
      </c>
      <c r="J19" s="35">
        <v>5</v>
      </c>
      <c r="K19" s="34">
        <f t="shared" si="4"/>
        <v>2.3452078799117149</v>
      </c>
      <c r="L19" s="35">
        <v>5</v>
      </c>
      <c r="M19" s="34">
        <f t="shared" si="5"/>
        <v>2.3452078799117149</v>
      </c>
      <c r="N19" s="30">
        <v>5</v>
      </c>
      <c r="O19" s="34">
        <f t="shared" si="6"/>
        <v>2.3452078799117149</v>
      </c>
      <c r="P19" s="30">
        <v>5</v>
      </c>
      <c r="Q19" s="34">
        <f t="shared" si="7"/>
        <v>2.3452078799117149</v>
      </c>
      <c r="R19" s="30">
        <v>5</v>
      </c>
      <c r="S19" s="34">
        <f t="shared" si="8"/>
        <v>2.3452078799117149</v>
      </c>
      <c r="T19" s="3"/>
      <c r="U19" s="3"/>
      <c r="V19" s="3"/>
      <c r="W19" s="3"/>
    </row>
    <row r="20" spans="1:23" x14ac:dyDescent="0.25">
      <c r="A20" s="15" t="s">
        <v>5</v>
      </c>
      <c r="B20" s="18">
        <f t="shared" ref="B20:S20" si="9">SUM(B5:B19)</f>
        <v>84</v>
      </c>
      <c r="C20" s="19">
        <f t="shared" si="9"/>
        <v>36.966851738859944</v>
      </c>
      <c r="D20" s="20">
        <f t="shared" si="9"/>
        <v>84</v>
      </c>
      <c r="E20" s="19">
        <f t="shared" si="9"/>
        <v>36.912481573769917</v>
      </c>
      <c r="F20" s="18">
        <f t="shared" si="9"/>
        <v>70</v>
      </c>
      <c r="G20" s="19">
        <f t="shared" si="9"/>
        <v>33.734163272255259</v>
      </c>
      <c r="H20" s="18">
        <f t="shared" si="9"/>
        <v>73</v>
      </c>
      <c r="I20" s="19">
        <f t="shared" si="9"/>
        <v>34.447628841287305</v>
      </c>
      <c r="J20" s="21">
        <f t="shared" si="9"/>
        <v>70</v>
      </c>
      <c r="K20" s="19">
        <f t="shared" si="9"/>
        <v>33.992905084159972</v>
      </c>
      <c r="L20" s="18">
        <f t="shared" si="9"/>
        <v>71</v>
      </c>
      <c r="M20" s="19">
        <f t="shared" si="9"/>
        <v>34.143998733403457</v>
      </c>
      <c r="N20" s="21">
        <f t="shared" si="9"/>
        <v>63</v>
      </c>
      <c r="O20" s="19">
        <f t="shared" si="9"/>
        <v>31.986524449560289</v>
      </c>
      <c r="P20" s="18">
        <f t="shared" si="9"/>
        <v>47</v>
      </c>
      <c r="Q20" s="19">
        <f t="shared" si="9"/>
        <v>28.069715885278935</v>
      </c>
      <c r="R20" s="18">
        <f t="shared" si="9"/>
        <v>32</v>
      </c>
      <c r="S20" s="19">
        <f t="shared" si="9"/>
        <v>23.667552634339568</v>
      </c>
      <c r="T20" s="3"/>
      <c r="U20" s="3"/>
      <c r="V20" s="3"/>
      <c r="W20" s="3"/>
    </row>
    <row r="21" spans="1:23" x14ac:dyDescent="0.25">
      <c r="A21" s="15" t="s">
        <v>6</v>
      </c>
      <c r="B21" s="17">
        <f>AVERAGE(B20/15)</f>
        <v>5.6</v>
      </c>
      <c r="C21" s="17">
        <f t="shared" ref="C21:S21" si="10">AVERAGE(C20/15)</f>
        <v>2.4644567825906631</v>
      </c>
      <c r="D21" s="17">
        <f t="shared" si="10"/>
        <v>5.6</v>
      </c>
      <c r="E21" s="17">
        <f t="shared" si="10"/>
        <v>2.4608321049179946</v>
      </c>
      <c r="F21" s="17">
        <f t="shared" si="10"/>
        <v>4.666666666666667</v>
      </c>
      <c r="G21" s="17">
        <f t="shared" si="10"/>
        <v>2.2489442181503505</v>
      </c>
      <c r="H21" s="17">
        <f t="shared" si="10"/>
        <v>4.8666666666666663</v>
      </c>
      <c r="I21" s="17">
        <f t="shared" si="10"/>
        <v>2.2965085894191537</v>
      </c>
      <c r="J21" s="17">
        <f t="shared" si="10"/>
        <v>4.666666666666667</v>
      </c>
      <c r="K21" s="17">
        <f t="shared" si="10"/>
        <v>2.2661936722773315</v>
      </c>
      <c r="L21" s="17">
        <f t="shared" si="10"/>
        <v>4.7333333333333334</v>
      </c>
      <c r="M21" s="17">
        <f t="shared" si="10"/>
        <v>2.276266582226897</v>
      </c>
      <c r="N21" s="17">
        <f t="shared" si="10"/>
        <v>4.2</v>
      </c>
      <c r="O21" s="17">
        <f t="shared" si="10"/>
        <v>2.1324349633040192</v>
      </c>
      <c r="P21" s="17">
        <f t="shared" si="10"/>
        <v>3.1333333333333333</v>
      </c>
      <c r="Q21" s="17">
        <f t="shared" si="10"/>
        <v>1.8713143923519291</v>
      </c>
      <c r="R21" s="17">
        <f t="shared" si="10"/>
        <v>2.1333333333333333</v>
      </c>
      <c r="S21" s="17">
        <f t="shared" si="10"/>
        <v>1.5778368422893045</v>
      </c>
      <c r="T21" s="3"/>
      <c r="U21" s="3"/>
      <c r="V21" s="3"/>
      <c r="W21" s="3"/>
    </row>
    <row r="22" spans="1:23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3"/>
    </row>
    <row r="23" spans="1:23" x14ac:dyDescent="0.25">
      <c r="A23" s="2" t="s">
        <v>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3"/>
    </row>
    <row r="24" spans="1:23" x14ac:dyDescent="0.25">
      <c r="A24" s="15"/>
      <c r="B24" s="115" t="s">
        <v>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3"/>
      <c r="U24" s="3"/>
      <c r="V24" s="3"/>
      <c r="W24" s="3"/>
    </row>
    <row r="25" spans="1:23" x14ac:dyDescent="0.25">
      <c r="A25" s="15"/>
      <c r="B25" s="111" t="s">
        <v>8</v>
      </c>
      <c r="C25" s="111"/>
      <c r="D25" s="111" t="s">
        <v>9</v>
      </c>
      <c r="E25" s="111"/>
      <c r="F25" s="111" t="s">
        <v>10</v>
      </c>
      <c r="G25" s="111"/>
      <c r="H25" s="111" t="s">
        <v>11</v>
      </c>
      <c r="I25" s="111"/>
      <c r="J25" s="111" t="s">
        <v>12</v>
      </c>
      <c r="K25" s="111"/>
      <c r="L25" s="111" t="s">
        <v>13</v>
      </c>
      <c r="M25" s="111"/>
      <c r="N25" s="111" t="s">
        <v>14</v>
      </c>
      <c r="O25" s="111"/>
      <c r="P25" s="111" t="s">
        <v>15</v>
      </c>
      <c r="Q25" s="111"/>
      <c r="R25" s="111" t="s">
        <v>16</v>
      </c>
      <c r="S25" s="111"/>
      <c r="T25" s="5"/>
      <c r="U25" s="5"/>
      <c r="V25" s="5"/>
      <c r="W25" s="5"/>
    </row>
    <row r="26" spans="1:23" x14ac:dyDescent="0.25">
      <c r="A26" s="15" t="s">
        <v>0</v>
      </c>
      <c r="B26" s="15" t="s">
        <v>1</v>
      </c>
      <c r="C26" s="15" t="s">
        <v>2</v>
      </c>
      <c r="D26" s="15" t="s">
        <v>1</v>
      </c>
      <c r="E26" s="15" t="s">
        <v>2</v>
      </c>
      <c r="F26" s="15" t="s">
        <v>1</v>
      </c>
      <c r="G26" s="15" t="s">
        <v>2</v>
      </c>
      <c r="H26" s="15" t="s">
        <v>1</v>
      </c>
      <c r="I26" s="15" t="s">
        <v>2</v>
      </c>
      <c r="J26" s="15" t="s">
        <v>1</v>
      </c>
      <c r="K26" s="15" t="s">
        <v>2</v>
      </c>
      <c r="L26" s="15" t="s">
        <v>1</v>
      </c>
      <c r="M26" s="15" t="s">
        <v>2</v>
      </c>
      <c r="N26" s="15" t="s">
        <v>1</v>
      </c>
      <c r="O26" s="15" t="s">
        <v>2</v>
      </c>
      <c r="P26" s="15" t="s">
        <v>1</v>
      </c>
      <c r="Q26" s="15" t="s">
        <v>2</v>
      </c>
      <c r="R26" s="15" t="s">
        <v>1</v>
      </c>
      <c r="S26" s="15" t="s">
        <v>2</v>
      </c>
      <c r="T26" s="2"/>
      <c r="U26" s="2"/>
      <c r="V26" s="2"/>
      <c r="W26" s="2"/>
    </row>
    <row r="27" spans="1:23" x14ac:dyDescent="0.25">
      <c r="A27" s="16">
        <v>1</v>
      </c>
      <c r="B27" s="30">
        <v>4</v>
      </c>
      <c r="C27" s="34">
        <f>SQRT(B27+0.5)</f>
        <v>2.1213203435596424</v>
      </c>
      <c r="D27" s="30">
        <v>4</v>
      </c>
      <c r="E27" s="34">
        <f>SQRT(D27+0.5)</f>
        <v>2.1213203435596424</v>
      </c>
      <c r="F27" s="30">
        <v>6</v>
      </c>
      <c r="G27" s="34">
        <f>SQRT(F27+0.5)</f>
        <v>2.5495097567963922</v>
      </c>
      <c r="H27" s="35">
        <v>5</v>
      </c>
      <c r="I27" s="34">
        <f>SQRT(H27+0.5)</f>
        <v>2.3452078799117149</v>
      </c>
      <c r="J27" s="35">
        <v>5</v>
      </c>
      <c r="K27" s="34">
        <f>SQRT(J27+0.5)</f>
        <v>2.3452078799117149</v>
      </c>
      <c r="L27" s="35">
        <v>5</v>
      </c>
      <c r="M27" s="34">
        <f>SQRT(L27+0.5)</f>
        <v>2.3452078799117149</v>
      </c>
      <c r="N27" s="30">
        <v>4</v>
      </c>
      <c r="O27" s="34">
        <f>SQRT(N27+0.5)</f>
        <v>2.1213203435596424</v>
      </c>
      <c r="P27" s="30">
        <v>4</v>
      </c>
      <c r="Q27" s="34">
        <f>SQRT(P27+0.5)</f>
        <v>2.1213203435596424</v>
      </c>
      <c r="R27" s="30">
        <v>6</v>
      </c>
      <c r="S27" s="34">
        <f>SQRT(R27+0.5)</f>
        <v>2.5495097567963922</v>
      </c>
      <c r="T27" s="2"/>
      <c r="U27" s="2"/>
      <c r="V27" s="2"/>
      <c r="W27" s="2"/>
    </row>
    <row r="28" spans="1:23" x14ac:dyDescent="0.25">
      <c r="A28" s="16">
        <v>2</v>
      </c>
      <c r="B28" s="30">
        <v>4</v>
      </c>
      <c r="C28" s="34">
        <f t="shared" ref="C28:C41" si="11">SQRT(B28+0.5)</f>
        <v>2.1213203435596424</v>
      </c>
      <c r="D28" s="30">
        <v>4</v>
      </c>
      <c r="E28" s="34">
        <f t="shared" ref="E28:E41" si="12">SQRT(D28+0.5)</f>
        <v>2.1213203435596424</v>
      </c>
      <c r="F28" s="30">
        <v>4</v>
      </c>
      <c r="G28" s="34">
        <f t="shared" ref="G28:G41" si="13">SQRT(F28+0.5)</f>
        <v>2.1213203435596424</v>
      </c>
      <c r="H28" s="35">
        <v>3</v>
      </c>
      <c r="I28" s="34">
        <f t="shared" ref="I28:I41" si="14">SQRT(H28+0.5)</f>
        <v>1.8708286933869707</v>
      </c>
      <c r="J28" s="35">
        <v>3</v>
      </c>
      <c r="K28" s="34">
        <f t="shared" ref="K28:K41" si="15">SQRT(J28+0.5)</f>
        <v>1.8708286933869707</v>
      </c>
      <c r="L28" s="35">
        <v>3</v>
      </c>
      <c r="M28" s="34">
        <f t="shared" ref="M28:M41" si="16">SQRT(L28+0.5)</f>
        <v>1.8708286933869707</v>
      </c>
      <c r="N28" s="30">
        <v>3</v>
      </c>
      <c r="O28" s="34">
        <f t="shared" ref="O28:O41" si="17">SQRT(N28+0.5)</f>
        <v>1.8708286933869707</v>
      </c>
      <c r="P28" s="30">
        <v>2</v>
      </c>
      <c r="Q28" s="34">
        <f t="shared" ref="Q28:Q41" si="18">SQRT(P28+0.5)</f>
        <v>1.5811388300841898</v>
      </c>
      <c r="R28" s="30">
        <v>4</v>
      </c>
      <c r="S28" s="34">
        <f t="shared" ref="S28:S41" si="19">SQRT(R28+0.5)</f>
        <v>2.1213203435596424</v>
      </c>
      <c r="T28" s="2"/>
      <c r="U28" s="2"/>
      <c r="V28" s="2"/>
      <c r="W28" s="2"/>
    </row>
    <row r="29" spans="1:23" x14ac:dyDescent="0.25">
      <c r="A29" s="16">
        <v>3</v>
      </c>
      <c r="B29" s="30">
        <v>5</v>
      </c>
      <c r="C29" s="34">
        <f t="shared" si="11"/>
        <v>2.3452078799117149</v>
      </c>
      <c r="D29" s="30">
        <v>5</v>
      </c>
      <c r="E29" s="34">
        <f t="shared" si="12"/>
        <v>2.3452078799117149</v>
      </c>
      <c r="F29" s="30">
        <v>5</v>
      </c>
      <c r="G29" s="34">
        <f t="shared" si="13"/>
        <v>2.3452078799117149</v>
      </c>
      <c r="H29" s="35">
        <v>6</v>
      </c>
      <c r="I29" s="34">
        <f t="shared" si="14"/>
        <v>2.5495097567963922</v>
      </c>
      <c r="J29" s="35">
        <v>6</v>
      </c>
      <c r="K29" s="34">
        <f t="shared" si="15"/>
        <v>2.5495097567963922</v>
      </c>
      <c r="L29" s="35">
        <v>4</v>
      </c>
      <c r="M29" s="34">
        <f t="shared" si="16"/>
        <v>2.1213203435596424</v>
      </c>
      <c r="N29" s="30">
        <v>4</v>
      </c>
      <c r="O29" s="34">
        <f t="shared" si="17"/>
        <v>2.1213203435596424</v>
      </c>
      <c r="P29" s="30">
        <v>5</v>
      </c>
      <c r="Q29" s="34">
        <f t="shared" si="18"/>
        <v>2.3452078799117149</v>
      </c>
      <c r="R29" s="30">
        <v>5</v>
      </c>
      <c r="S29" s="34">
        <f t="shared" si="19"/>
        <v>2.3452078799117149</v>
      </c>
      <c r="T29" s="3"/>
      <c r="U29" s="3"/>
      <c r="V29" s="3"/>
      <c r="W29" s="3"/>
    </row>
    <row r="30" spans="1:23" x14ac:dyDescent="0.25">
      <c r="A30" s="16">
        <v>4</v>
      </c>
      <c r="B30" s="30">
        <v>6</v>
      </c>
      <c r="C30" s="34">
        <f t="shared" si="11"/>
        <v>2.5495097567963922</v>
      </c>
      <c r="D30" s="30">
        <v>5</v>
      </c>
      <c r="E30" s="34">
        <f t="shared" si="12"/>
        <v>2.3452078799117149</v>
      </c>
      <c r="F30" s="30">
        <v>6</v>
      </c>
      <c r="G30" s="34">
        <f t="shared" si="13"/>
        <v>2.5495097567963922</v>
      </c>
      <c r="H30" s="35">
        <v>2</v>
      </c>
      <c r="I30" s="34">
        <f t="shared" si="14"/>
        <v>1.5811388300841898</v>
      </c>
      <c r="J30" s="35">
        <v>3</v>
      </c>
      <c r="K30" s="34">
        <f t="shared" si="15"/>
        <v>1.8708286933869707</v>
      </c>
      <c r="L30" s="35">
        <v>5</v>
      </c>
      <c r="M30" s="34">
        <f t="shared" si="16"/>
        <v>2.3452078799117149</v>
      </c>
      <c r="N30" s="30">
        <v>5</v>
      </c>
      <c r="O30" s="34">
        <f t="shared" si="17"/>
        <v>2.3452078799117149</v>
      </c>
      <c r="P30" s="30">
        <v>3</v>
      </c>
      <c r="Q30" s="34">
        <f t="shared" si="18"/>
        <v>1.8708286933869707</v>
      </c>
      <c r="R30" s="30">
        <v>3</v>
      </c>
      <c r="S30" s="34">
        <f t="shared" si="19"/>
        <v>1.8708286933869707</v>
      </c>
      <c r="T30" s="114"/>
      <c r="U30" s="114"/>
      <c r="V30" s="114"/>
      <c r="W30" s="114"/>
    </row>
    <row r="31" spans="1:23" x14ac:dyDescent="0.25">
      <c r="A31" s="16">
        <v>5</v>
      </c>
      <c r="B31" s="30">
        <v>4</v>
      </c>
      <c r="C31" s="34">
        <f t="shared" si="11"/>
        <v>2.1213203435596424</v>
      </c>
      <c r="D31" s="30">
        <v>5</v>
      </c>
      <c r="E31" s="34">
        <f t="shared" si="12"/>
        <v>2.3452078799117149</v>
      </c>
      <c r="F31" s="30">
        <v>6</v>
      </c>
      <c r="G31" s="34">
        <f t="shared" si="13"/>
        <v>2.5495097567963922</v>
      </c>
      <c r="H31" s="35">
        <v>6</v>
      </c>
      <c r="I31" s="34">
        <f t="shared" si="14"/>
        <v>2.5495097567963922</v>
      </c>
      <c r="J31" s="35">
        <v>5</v>
      </c>
      <c r="K31" s="34">
        <f t="shared" si="15"/>
        <v>2.3452078799117149</v>
      </c>
      <c r="L31" s="35">
        <v>5</v>
      </c>
      <c r="M31" s="34">
        <f t="shared" si="16"/>
        <v>2.3452078799117149</v>
      </c>
      <c r="N31" s="30">
        <v>5</v>
      </c>
      <c r="O31" s="34">
        <f t="shared" si="17"/>
        <v>2.3452078799117149</v>
      </c>
      <c r="P31" s="30">
        <v>3</v>
      </c>
      <c r="Q31" s="34">
        <f t="shared" si="18"/>
        <v>1.8708286933869707</v>
      </c>
      <c r="R31" s="30">
        <v>5</v>
      </c>
      <c r="S31" s="34">
        <f t="shared" si="19"/>
        <v>2.3452078799117149</v>
      </c>
      <c r="T31" s="3"/>
      <c r="U31" s="3"/>
      <c r="V31" s="3"/>
      <c r="W31" s="3"/>
    </row>
    <row r="32" spans="1:23" x14ac:dyDescent="0.25">
      <c r="A32" s="16">
        <v>6</v>
      </c>
      <c r="B32" s="30">
        <v>5</v>
      </c>
      <c r="C32" s="34">
        <f t="shared" si="11"/>
        <v>2.3452078799117149</v>
      </c>
      <c r="D32" s="30">
        <v>7</v>
      </c>
      <c r="E32" s="34">
        <f t="shared" si="12"/>
        <v>2.7386127875258306</v>
      </c>
      <c r="F32" s="30">
        <v>4</v>
      </c>
      <c r="G32" s="34">
        <f t="shared" si="13"/>
        <v>2.1213203435596424</v>
      </c>
      <c r="H32" s="35">
        <v>5</v>
      </c>
      <c r="I32" s="34">
        <f t="shared" si="14"/>
        <v>2.3452078799117149</v>
      </c>
      <c r="J32" s="35">
        <v>6</v>
      </c>
      <c r="K32" s="34">
        <f t="shared" si="15"/>
        <v>2.5495097567963922</v>
      </c>
      <c r="L32" s="35">
        <v>3</v>
      </c>
      <c r="M32" s="34">
        <f t="shared" si="16"/>
        <v>1.8708286933869707</v>
      </c>
      <c r="N32" s="30">
        <v>7</v>
      </c>
      <c r="O32" s="34">
        <f t="shared" si="17"/>
        <v>2.7386127875258306</v>
      </c>
      <c r="P32" s="30">
        <v>4</v>
      </c>
      <c r="Q32" s="34">
        <f t="shared" si="18"/>
        <v>2.1213203435596424</v>
      </c>
      <c r="R32" s="30">
        <v>6</v>
      </c>
      <c r="S32" s="34">
        <f t="shared" si="19"/>
        <v>2.5495097567963922</v>
      </c>
      <c r="T32" s="3"/>
      <c r="U32" s="3"/>
      <c r="V32" s="3"/>
      <c r="W32" s="3"/>
    </row>
    <row r="33" spans="1:23" x14ac:dyDescent="0.25">
      <c r="A33" s="16">
        <v>7</v>
      </c>
      <c r="B33" s="30">
        <v>5</v>
      </c>
      <c r="C33" s="34">
        <f t="shared" si="11"/>
        <v>2.3452078799117149</v>
      </c>
      <c r="D33" s="30">
        <v>4</v>
      </c>
      <c r="E33" s="34">
        <f t="shared" si="12"/>
        <v>2.1213203435596424</v>
      </c>
      <c r="F33" s="30">
        <v>6</v>
      </c>
      <c r="G33" s="34">
        <f t="shared" si="13"/>
        <v>2.5495097567963922</v>
      </c>
      <c r="H33" s="35">
        <v>5</v>
      </c>
      <c r="I33" s="34">
        <f t="shared" si="14"/>
        <v>2.3452078799117149</v>
      </c>
      <c r="J33" s="35">
        <v>6</v>
      </c>
      <c r="K33" s="34">
        <f t="shared" si="15"/>
        <v>2.5495097567963922</v>
      </c>
      <c r="L33" s="35">
        <v>7</v>
      </c>
      <c r="M33" s="34">
        <f t="shared" si="16"/>
        <v>2.7386127875258306</v>
      </c>
      <c r="N33" s="30">
        <v>5</v>
      </c>
      <c r="O33" s="34">
        <f t="shared" si="17"/>
        <v>2.3452078799117149</v>
      </c>
      <c r="P33" s="30">
        <v>6</v>
      </c>
      <c r="Q33" s="34">
        <f t="shared" si="18"/>
        <v>2.5495097567963922</v>
      </c>
      <c r="R33" s="30">
        <v>5</v>
      </c>
      <c r="S33" s="34">
        <f t="shared" si="19"/>
        <v>2.3452078799117149</v>
      </c>
      <c r="T33" s="3"/>
      <c r="U33" s="3"/>
      <c r="V33" s="3"/>
      <c r="W33" s="3"/>
    </row>
    <row r="34" spans="1:23" x14ac:dyDescent="0.25">
      <c r="A34" s="16">
        <v>8</v>
      </c>
      <c r="B34" s="30">
        <v>6</v>
      </c>
      <c r="C34" s="34">
        <f t="shared" si="11"/>
        <v>2.5495097567963922</v>
      </c>
      <c r="D34" s="30">
        <v>5</v>
      </c>
      <c r="E34" s="34">
        <f t="shared" si="12"/>
        <v>2.3452078799117149</v>
      </c>
      <c r="F34" s="30">
        <v>6</v>
      </c>
      <c r="G34" s="34">
        <f t="shared" si="13"/>
        <v>2.5495097567963922</v>
      </c>
      <c r="H34" s="35">
        <v>6</v>
      </c>
      <c r="I34" s="34">
        <f t="shared" si="14"/>
        <v>2.5495097567963922</v>
      </c>
      <c r="J34" s="35">
        <v>6</v>
      </c>
      <c r="K34" s="34">
        <f t="shared" si="15"/>
        <v>2.5495097567963922</v>
      </c>
      <c r="L34" s="35">
        <v>6</v>
      </c>
      <c r="M34" s="34">
        <f t="shared" si="16"/>
        <v>2.5495097567963922</v>
      </c>
      <c r="N34" s="30">
        <v>5</v>
      </c>
      <c r="O34" s="34">
        <f t="shared" si="17"/>
        <v>2.3452078799117149</v>
      </c>
      <c r="P34" s="30">
        <v>6</v>
      </c>
      <c r="Q34" s="34">
        <f t="shared" si="18"/>
        <v>2.5495097567963922</v>
      </c>
      <c r="R34" s="30">
        <v>6</v>
      </c>
      <c r="S34" s="34">
        <f t="shared" si="19"/>
        <v>2.5495097567963922</v>
      </c>
      <c r="T34" s="3"/>
      <c r="U34" s="3"/>
      <c r="V34" s="3"/>
      <c r="W34" s="3"/>
    </row>
    <row r="35" spans="1:23" x14ac:dyDescent="0.25">
      <c r="A35" s="16">
        <v>9</v>
      </c>
      <c r="B35" s="30">
        <v>7</v>
      </c>
      <c r="C35" s="34">
        <f t="shared" si="11"/>
        <v>2.7386127875258306</v>
      </c>
      <c r="D35" s="30">
        <v>6</v>
      </c>
      <c r="E35" s="34">
        <f t="shared" si="12"/>
        <v>2.5495097567963922</v>
      </c>
      <c r="F35" s="30">
        <v>6</v>
      </c>
      <c r="G35" s="34">
        <f t="shared" si="13"/>
        <v>2.5495097567963922</v>
      </c>
      <c r="H35" s="35">
        <v>6</v>
      </c>
      <c r="I35" s="34">
        <f t="shared" si="14"/>
        <v>2.5495097567963922</v>
      </c>
      <c r="J35" s="35">
        <v>5</v>
      </c>
      <c r="K35" s="34">
        <f t="shared" si="15"/>
        <v>2.3452078799117149</v>
      </c>
      <c r="L35" s="35">
        <v>5</v>
      </c>
      <c r="M35" s="34">
        <f t="shared" si="16"/>
        <v>2.3452078799117149</v>
      </c>
      <c r="N35" s="30">
        <v>6</v>
      </c>
      <c r="O35" s="34">
        <f t="shared" si="17"/>
        <v>2.5495097567963922</v>
      </c>
      <c r="P35" s="30">
        <v>5</v>
      </c>
      <c r="Q35" s="34">
        <f t="shared" si="18"/>
        <v>2.3452078799117149</v>
      </c>
      <c r="R35" s="30">
        <v>5</v>
      </c>
      <c r="S35" s="34">
        <f t="shared" si="19"/>
        <v>2.3452078799117149</v>
      </c>
      <c r="T35" s="3"/>
      <c r="U35" s="3"/>
      <c r="V35" s="3"/>
      <c r="W35" s="3"/>
    </row>
    <row r="36" spans="1:23" x14ac:dyDescent="0.25">
      <c r="A36" s="16">
        <v>10</v>
      </c>
      <c r="B36" s="30">
        <v>5</v>
      </c>
      <c r="C36" s="34">
        <f t="shared" si="11"/>
        <v>2.3452078799117149</v>
      </c>
      <c r="D36" s="30">
        <v>6</v>
      </c>
      <c r="E36" s="34">
        <f t="shared" si="12"/>
        <v>2.5495097567963922</v>
      </c>
      <c r="F36" s="30">
        <v>5</v>
      </c>
      <c r="G36" s="34">
        <f t="shared" si="13"/>
        <v>2.3452078799117149</v>
      </c>
      <c r="H36" s="35">
        <v>3</v>
      </c>
      <c r="I36" s="34">
        <f t="shared" si="14"/>
        <v>1.8708286933869707</v>
      </c>
      <c r="J36" s="35">
        <v>4</v>
      </c>
      <c r="K36" s="34">
        <f t="shared" si="15"/>
        <v>2.1213203435596424</v>
      </c>
      <c r="L36" s="35">
        <v>5</v>
      </c>
      <c r="M36" s="34">
        <f t="shared" si="16"/>
        <v>2.3452078799117149</v>
      </c>
      <c r="N36" s="30">
        <v>5</v>
      </c>
      <c r="O36" s="34">
        <f t="shared" si="17"/>
        <v>2.3452078799117149</v>
      </c>
      <c r="P36" s="30">
        <v>4</v>
      </c>
      <c r="Q36" s="34">
        <f t="shared" si="18"/>
        <v>2.1213203435596424</v>
      </c>
      <c r="R36" s="30">
        <v>3</v>
      </c>
      <c r="S36" s="34">
        <f t="shared" si="19"/>
        <v>1.8708286933869707</v>
      </c>
      <c r="T36" s="3"/>
      <c r="U36" s="3"/>
      <c r="V36" s="3"/>
      <c r="W36" s="3"/>
    </row>
    <row r="37" spans="1:23" x14ac:dyDescent="0.25">
      <c r="A37" s="16">
        <v>11</v>
      </c>
      <c r="B37" s="30">
        <v>5</v>
      </c>
      <c r="C37" s="34">
        <f t="shared" si="11"/>
        <v>2.3452078799117149</v>
      </c>
      <c r="D37" s="30">
        <v>7</v>
      </c>
      <c r="E37" s="34">
        <f t="shared" si="12"/>
        <v>2.7386127875258306</v>
      </c>
      <c r="F37" s="30">
        <v>5</v>
      </c>
      <c r="G37" s="34">
        <f t="shared" si="13"/>
        <v>2.3452078799117149</v>
      </c>
      <c r="H37" s="35">
        <v>6</v>
      </c>
      <c r="I37" s="34">
        <f t="shared" si="14"/>
        <v>2.5495097567963922</v>
      </c>
      <c r="J37" s="35">
        <v>4</v>
      </c>
      <c r="K37" s="34">
        <f t="shared" si="15"/>
        <v>2.1213203435596424</v>
      </c>
      <c r="L37" s="35">
        <v>6</v>
      </c>
      <c r="M37" s="34">
        <f t="shared" si="16"/>
        <v>2.5495097567963922</v>
      </c>
      <c r="N37" s="30">
        <v>4</v>
      </c>
      <c r="O37" s="34">
        <f t="shared" si="17"/>
        <v>2.1213203435596424</v>
      </c>
      <c r="P37" s="30">
        <v>4</v>
      </c>
      <c r="Q37" s="34">
        <f t="shared" si="18"/>
        <v>2.1213203435596424</v>
      </c>
      <c r="R37" s="30">
        <v>4</v>
      </c>
      <c r="S37" s="34">
        <f t="shared" si="19"/>
        <v>2.1213203435596424</v>
      </c>
      <c r="T37" s="3"/>
      <c r="U37" s="3"/>
      <c r="V37" s="3"/>
      <c r="W37" s="3"/>
    </row>
    <row r="38" spans="1:23" x14ac:dyDescent="0.25">
      <c r="A38" s="16">
        <v>12</v>
      </c>
      <c r="B38" s="30">
        <v>3</v>
      </c>
      <c r="C38" s="34">
        <f t="shared" si="11"/>
        <v>1.8708286933869707</v>
      </c>
      <c r="D38" s="30">
        <v>4</v>
      </c>
      <c r="E38" s="34">
        <f t="shared" si="12"/>
        <v>2.1213203435596424</v>
      </c>
      <c r="F38" s="30">
        <v>4</v>
      </c>
      <c r="G38" s="34">
        <f t="shared" si="13"/>
        <v>2.1213203435596424</v>
      </c>
      <c r="H38" s="35">
        <v>4</v>
      </c>
      <c r="I38" s="34">
        <f t="shared" si="14"/>
        <v>2.1213203435596424</v>
      </c>
      <c r="J38" s="35">
        <v>2</v>
      </c>
      <c r="K38" s="34">
        <f t="shared" si="15"/>
        <v>1.5811388300841898</v>
      </c>
      <c r="L38" s="35">
        <v>3</v>
      </c>
      <c r="M38" s="34">
        <f t="shared" si="16"/>
        <v>1.8708286933869707</v>
      </c>
      <c r="N38" s="30">
        <v>2</v>
      </c>
      <c r="O38" s="34">
        <f t="shared" si="17"/>
        <v>1.5811388300841898</v>
      </c>
      <c r="P38" s="30">
        <v>3</v>
      </c>
      <c r="Q38" s="34">
        <f t="shared" si="18"/>
        <v>1.8708286933869707</v>
      </c>
      <c r="R38" s="30">
        <v>4</v>
      </c>
      <c r="S38" s="34">
        <f t="shared" si="19"/>
        <v>2.1213203435596424</v>
      </c>
      <c r="T38" s="3"/>
      <c r="U38" s="3"/>
      <c r="V38" s="3"/>
      <c r="W38" s="3"/>
    </row>
    <row r="39" spans="1:23" x14ac:dyDescent="0.25">
      <c r="A39" s="16">
        <v>13</v>
      </c>
      <c r="B39" s="30">
        <v>7</v>
      </c>
      <c r="C39" s="34">
        <f t="shared" si="11"/>
        <v>2.7386127875258306</v>
      </c>
      <c r="D39" s="30">
        <v>5</v>
      </c>
      <c r="E39" s="34">
        <f t="shared" si="12"/>
        <v>2.3452078799117149</v>
      </c>
      <c r="F39" s="30">
        <v>6</v>
      </c>
      <c r="G39" s="34">
        <f t="shared" si="13"/>
        <v>2.5495097567963922</v>
      </c>
      <c r="H39" s="35">
        <v>6</v>
      </c>
      <c r="I39" s="34">
        <f t="shared" si="14"/>
        <v>2.5495097567963922</v>
      </c>
      <c r="J39" s="35">
        <v>5</v>
      </c>
      <c r="K39" s="34">
        <f t="shared" si="15"/>
        <v>2.3452078799117149</v>
      </c>
      <c r="L39" s="35">
        <v>7</v>
      </c>
      <c r="M39" s="34">
        <f t="shared" si="16"/>
        <v>2.7386127875258306</v>
      </c>
      <c r="N39" s="30">
        <v>5</v>
      </c>
      <c r="O39" s="34">
        <f t="shared" si="17"/>
        <v>2.3452078799117149</v>
      </c>
      <c r="P39" s="30">
        <v>3</v>
      </c>
      <c r="Q39" s="34">
        <f t="shared" si="18"/>
        <v>1.8708286933869707</v>
      </c>
      <c r="R39" s="30">
        <v>5</v>
      </c>
      <c r="S39" s="34">
        <f t="shared" si="19"/>
        <v>2.3452078799117149</v>
      </c>
      <c r="T39" s="3"/>
      <c r="U39" s="3"/>
      <c r="V39" s="3"/>
      <c r="W39" s="3"/>
    </row>
    <row r="40" spans="1:23" x14ac:dyDescent="0.25">
      <c r="A40" s="16">
        <v>14</v>
      </c>
      <c r="B40" s="30">
        <v>7</v>
      </c>
      <c r="C40" s="34">
        <f t="shared" si="11"/>
        <v>2.7386127875258306</v>
      </c>
      <c r="D40" s="30">
        <v>6</v>
      </c>
      <c r="E40" s="34">
        <f t="shared" si="12"/>
        <v>2.5495097567963922</v>
      </c>
      <c r="F40" s="30">
        <v>5</v>
      </c>
      <c r="G40" s="34">
        <f t="shared" si="13"/>
        <v>2.3452078799117149</v>
      </c>
      <c r="H40" s="35">
        <v>6</v>
      </c>
      <c r="I40" s="34">
        <f t="shared" si="14"/>
        <v>2.5495097567963922</v>
      </c>
      <c r="J40" s="35">
        <v>7</v>
      </c>
      <c r="K40" s="34">
        <f t="shared" si="15"/>
        <v>2.7386127875258306</v>
      </c>
      <c r="L40" s="35">
        <v>6</v>
      </c>
      <c r="M40" s="34">
        <f t="shared" si="16"/>
        <v>2.5495097567963922</v>
      </c>
      <c r="N40" s="30">
        <v>5</v>
      </c>
      <c r="O40" s="34">
        <f t="shared" si="17"/>
        <v>2.3452078799117149</v>
      </c>
      <c r="P40" s="30">
        <v>4</v>
      </c>
      <c r="Q40" s="34">
        <f t="shared" si="18"/>
        <v>2.1213203435596424</v>
      </c>
      <c r="R40" s="30">
        <v>3</v>
      </c>
      <c r="S40" s="34">
        <f t="shared" si="19"/>
        <v>1.8708286933869707</v>
      </c>
      <c r="T40" s="3"/>
      <c r="U40" s="3"/>
      <c r="V40" s="3"/>
      <c r="W40" s="3"/>
    </row>
    <row r="41" spans="1:23" x14ac:dyDescent="0.25">
      <c r="A41" s="16">
        <v>15</v>
      </c>
      <c r="B41" s="30">
        <v>7</v>
      </c>
      <c r="C41" s="34">
        <f t="shared" si="11"/>
        <v>2.7386127875258306</v>
      </c>
      <c r="D41" s="30">
        <v>6</v>
      </c>
      <c r="E41" s="34">
        <f t="shared" si="12"/>
        <v>2.5495097567963922</v>
      </c>
      <c r="F41" s="30">
        <v>6</v>
      </c>
      <c r="G41" s="34">
        <f t="shared" si="13"/>
        <v>2.5495097567963922</v>
      </c>
      <c r="H41" s="35">
        <v>6</v>
      </c>
      <c r="I41" s="34">
        <f t="shared" si="14"/>
        <v>2.5495097567963922</v>
      </c>
      <c r="J41" s="35">
        <v>5</v>
      </c>
      <c r="K41" s="34">
        <f t="shared" si="15"/>
        <v>2.3452078799117149</v>
      </c>
      <c r="L41" s="35">
        <v>5</v>
      </c>
      <c r="M41" s="34">
        <f t="shared" si="16"/>
        <v>2.3452078799117149</v>
      </c>
      <c r="N41" s="30">
        <v>5</v>
      </c>
      <c r="O41" s="34">
        <f t="shared" si="17"/>
        <v>2.3452078799117149</v>
      </c>
      <c r="P41" s="30">
        <v>5</v>
      </c>
      <c r="Q41" s="34">
        <f t="shared" si="18"/>
        <v>2.3452078799117149</v>
      </c>
      <c r="R41" s="30">
        <v>4</v>
      </c>
      <c r="S41" s="34">
        <f t="shared" si="19"/>
        <v>2.1213203435596424</v>
      </c>
      <c r="T41" s="3"/>
      <c r="U41" s="3"/>
      <c r="V41" s="3"/>
      <c r="W41" s="3"/>
    </row>
    <row r="42" spans="1:23" x14ac:dyDescent="0.25">
      <c r="A42" s="15" t="s">
        <v>5</v>
      </c>
      <c r="B42" s="18">
        <f t="shared" ref="B42:S42" si="20">SUM(B27:B41)</f>
        <v>80</v>
      </c>
      <c r="C42" s="19">
        <f t="shared" si="20"/>
        <v>36.014299787320581</v>
      </c>
      <c r="D42" s="20">
        <f t="shared" si="20"/>
        <v>79</v>
      </c>
      <c r="E42" s="19">
        <f t="shared" si="20"/>
        <v>35.886585376034375</v>
      </c>
      <c r="F42" s="21">
        <f t="shared" si="20"/>
        <v>80</v>
      </c>
      <c r="G42" s="19">
        <f t="shared" si="20"/>
        <v>36.140870604696929</v>
      </c>
      <c r="H42" s="18">
        <f t="shared" si="20"/>
        <v>75</v>
      </c>
      <c r="I42" s="19">
        <f t="shared" si="20"/>
        <v>34.875818254524056</v>
      </c>
      <c r="J42" s="18">
        <f t="shared" si="20"/>
        <v>72</v>
      </c>
      <c r="K42" s="19">
        <f t="shared" si="20"/>
        <v>34.22812811824739</v>
      </c>
      <c r="L42" s="18">
        <f t="shared" si="20"/>
        <v>75</v>
      </c>
      <c r="M42" s="19">
        <f t="shared" si="20"/>
        <v>34.930808548631681</v>
      </c>
      <c r="N42" s="18">
        <f t="shared" si="20"/>
        <v>70</v>
      </c>
      <c r="O42" s="19">
        <f t="shared" si="20"/>
        <v>33.865714137766034</v>
      </c>
      <c r="P42" s="18">
        <f t="shared" si="20"/>
        <v>61</v>
      </c>
      <c r="Q42" s="19">
        <f t="shared" si="20"/>
        <v>31.805698474758216</v>
      </c>
      <c r="R42" s="18">
        <f t="shared" si="20"/>
        <v>68</v>
      </c>
      <c r="S42" s="19">
        <f t="shared" si="20"/>
        <v>33.472336124347237</v>
      </c>
      <c r="T42" s="3"/>
      <c r="U42" s="3"/>
      <c r="V42" s="3"/>
      <c r="W42" s="3"/>
    </row>
    <row r="43" spans="1:23" x14ac:dyDescent="0.25">
      <c r="A43" s="15" t="s">
        <v>6</v>
      </c>
      <c r="B43" s="39">
        <f>AVERAGE(B42/15)</f>
        <v>5.333333333333333</v>
      </c>
      <c r="C43" s="39">
        <f t="shared" ref="C43:S43" si="21">AVERAGE(C42/15)</f>
        <v>2.4009533191547052</v>
      </c>
      <c r="D43" s="39">
        <f t="shared" si="21"/>
        <v>5.2666666666666666</v>
      </c>
      <c r="E43" s="39">
        <f t="shared" si="21"/>
        <v>2.3924390250689584</v>
      </c>
      <c r="F43" s="39">
        <f t="shared" si="21"/>
        <v>5.333333333333333</v>
      </c>
      <c r="G43" s="39">
        <f t="shared" si="21"/>
        <v>2.4093913736464621</v>
      </c>
      <c r="H43" s="39">
        <f t="shared" si="21"/>
        <v>5</v>
      </c>
      <c r="I43" s="39">
        <f t="shared" si="21"/>
        <v>2.3250545503016036</v>
      </c>
      <c r="J43" s="39">
        <f t="shared" si="21"/>
        <v>4.8</v>
      </c>
      <c r="K43" s="39">
        <f t="shared" si="21"/>
        <v>2.2818752078831595</v>
      </c>
      <c r="L43" s="39">
        <f t="shared" si="21"/>
        <v>5</v>
      </c>
      <c r="M43" s="39">
        <f t="shared" si="21"/>
        <v>2.328720569908779</v>
      </c>
      <c r="N43" s="39">
        <f t="shared" si="21"/>
        <v>4.666666666666667</v>
      </c>
      <c r="O43" s="39">
        <f t="shared" si="21"/>
        <v>2.2577142758510691</v>
      </c>
      <c r="P43" s="39">
        <f t="shared" si="21"/>
        <v>4.0666666666666664</v>
      </c>
      <c r="Q43" s="39">
        <f t="shared" si="21"/>
        <v>2.1203798983172146</v>
      </c>
      <c r="R43" s="39">
        <f t="shared" si="21"/>
        <v>4.5333333333333332</v>
      </c>
      <c r="S43" s="39">
        <f t="shared" si="21"/>
        <v>2.2314890749564826</v>
      </c>
      <c r="T43" s="3"/>
      <c r="U43" s="3"/>
      <c r="V43" s="3"/>
      <c r="W43" s="3"/>
    </row>
    <row r="44" spans="1:23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3"/>
    </row>
    <row r="45" spans="1:23" x14ac:dyDescent="0.25">
      <c r="A45" s="2" t="s">
        <v>50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</row>
    <row r="46" spans="1:23" x14ac:dyDescent="0.25">
      <c r="A46" s="15"/>
      <c r="B46" s="115" t="s">
        <v>3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3"/>
      <c r="U46" s="3"/>
      <c r="V46" s="3"/>
      <c r="W46" s="3"/>
    </row>
    <row r="47" spans="1:23" x14ac:dyDescent="0.25">
      <c r="A47" s="15"/>
      <c r="B47" s="111" t="s">
        <v>8</v>
      </c>
      <c r="C47" s="111"/>
      <c r="D47" s="111" t="s">
        <v>9</v>
      </c>
      <c r="E47" s="111"/>
      <c r="F47" s="111" t="s">
        <v>10</v>
      </c>
      <c r="G47" s="111"/>
      <c r="H47" s="111" t="s">
        <v>11</v>
      </c>
      <c r="I47" s="111"/>
      <c r="J47" s="111" t="s">
        <v>12</v>
      </c>
      <c r="K47" s="111"/>
      <c r="L47" s="111" t="s">
        <v>13</v>
      </c>
      <c r="M47" s="111"/>
      <c r="N47" s="111" t="s">
        <v>14</v>
      </c>
      <c r="O47" s="111"/>
      <c r="P47" s="111" t="s">
        <v>15</v>
      </c>
      <c r="Q47" s="111"/>
      <c r="R47" s="111" t="s">
        <v>16</v>
      </c>
      <c r="S47" s="111"/>
      <c r="T47" s="3"/>
      <c r="U47" s="3"/>
      <c r="V47" s="3"/>
      <c r="W47" s="3"/>
    </row>
    <row r="48" spans="1:23" x14ac:dyDescent="0.25">
      <c r="A48" s="15" t="s">
        <v>0</v>
      </c>
      <c r="B48" s="15" t="s">
        <v>1</v>
      </c>
      <c r="C48" s="15" t="s">
        <v>2</v>
      </c>
      <c r="D48" s="15" t="s">
        <v>1</v>
      </c>
      <c r="E48" s="15" t="s">
        <v>2</v>
      </c>
      <c r="F48" s="15" t="s">
        <v>1</v>
      </c>
      <c r="G48" s="15" t="s">
        <v>2</v>
      </c>
      <c r="H48" s="15" t="s">
        <v>1</v>
      </c>
      <c r="I48" s="15" t="s">
        <v>2</v>
      </c>
      <c r="J48" s="15" t="s">
        <v>1</v>
      </c>
      <c r="K48" s="15" t="s">
        <v>2</v>
      </c>
      <c r="L48" s="15" t="s">
        <v>1</v>
      </c>
      <c r="M48" s="15" t="s">
        <v>2</v>
      </c>
      <c r="N48" s="15" t="s">
        <v>1</v>
      </c>
      <c r="O48" s="15" t="s">
        <v>2</v>
      </c>
      <c r="P48" s="15" t="s">
        <v>1</v>
      </c>
      <c r="Q48" s="15" t="s">
        <v>2</v>
      </c>
      <c r="R48" s="15" t="s">
        <v>1</v>
      </c>
      <c r="S48" s="15" t="s">
        <v>2</v>
      </c>
      <c r="T48" s="3"/>
      <c r="U48" s="3"/>
      <c r="V48" s="3"/>
      <c r="W48" s="3"/>
    </row>
    <row r="49" spans="1:23" x14ac:dyDescent="0.25">
      <c r="A49" s="16">
        <v>1</v>
      </c>
      <c r="B49" s="30">
        <v>3</v>
      </c>
      <c r="C49" s="34">
        <f>SQRT(B49+0.5)</f>
        <v>1.8708286933869707</v>
      </c>
      <c r="D49" s="30">
        <v>4</v>
      </c>
      <c r="E49" s="34">
        <f>SQRT(D49+0.5)</f>
        <v>2.1213203435596424</v>
      </c>
      <c r="F49" s="30">
        <v>5</v>
      </c>
      <c r="G49" s="34">
        <f>SQRT(F49+0.5)</f>
        <v>2.3452078799117149</v>
      </c>
      <c r="H49" s="35">
        <v>5</v>
      </c>
      <c r="I49" s="34">
        <f>SQRT(H49+0.5)</f>
        <v>2.3452078799117149</v>
      </c>
      <c r="J49" s="35">
        <v>4</v>
      </c>
      <c r="K49" s="34">
        <f>SQRT(J49+0.5)</f>
        <v>2.1213203435596424</v>
      </c>
      <c r="L49" s="35">
        <v>5</v>
      </c>
      <c r="M49" s="34">
        <f>SQRT(L49+0.5)</f>
        <v>2.3452078799117149</v>
      </c>
      <c r="N49" s="30">
        <v>3</v>
      </c>
      <c r="O49" s="34">
        <f>SQRT(N49+0.5)</f>
        <v>1.8708286933869707</v>
      </c>
      <c r="P49" s="30">
        <v>4</v>
      </c>
      <c r="Q49" s="34">
        <f>SQRT(P49+0.5)</f>
        <v>2.1213203435596424</v>
      </c>
      <c r="R49" s="30">
        <v>3</v>
      </c>
      <c r="S49" s="34">
        <f>SQRT(R49+0.5)</f>
        <v>1.8708286933869707</v>
      </c>
      <c r="T49" s="3"/>
      <c r="U49" s="3"/>
      <c r="V49" s="3"/>
      <c r="W49" s="3"/>
    </row>
    <row r="50" spans="1:23" x14ac:dyDescent="0.25">
      <c r="A50" s="16">
        <v>2</v>
      </c>
      <c r="B50" s="30">
        <v>4</v>
      </c>
      <c r="C50" s="34">
        <f t="shared" ref="C50:C63" si="22">SQRT(B50+0.5)</f>
        <v>2.1213203435596424</v>
      </c>
      <c r="D50" s="30">
        <v>3</v>
      </c>
      <c r="E50" s="34">
        <f t="shared" ref="E50:E63" si="23">SQRT(D50+0.5)</f>
        <v>1.8708286933869707</v>
      </c>
      <c r="F50" s="30">
        <v>4</v>
      </c>
      <c r="G50" s="34">
        <f t="shared" ref="G50:G63" si="24">SQRT(F50+0.5)</f>
        <v>2.1213203435596424</v>
      </c>
      <c r="H50" s="35">
        <v>3</v>
      </c>
      <c r="I50" s="34">
        <f t="shared" ref="I50:I63" si="25">SQRT(H50+0.5)</f>
        <v>1.8708286933869707</v>
      </c>
      <c r="J50" s="35">
        <v>3</v>
      </c>
      <c r="K50" s="34">
        <f t="shared" ref="K50:K63" si="26">SQRT(J50+0.5)</f>
        <v>1.8708286933869707</v>
      </c>
      <c r="L50" s="35">
        <v>4</v>
      </c>
      <c r="M50" s="34">
        <f t="shared" ref="M50:M63" si="27">SQRT(L50+0.5)</f>
        <v>2.1213203435596424</v>
      </c>
      <c r="N50" s="30">
        <v>4</v>
      </c>
      <c r="O50" s="34">
        <f t="shared" ref="O50:O63" si="28">SQRT(N50+0.5)</f>
        <v>2.1213203435596424</v>
      </c>
      <c r="P50" s="30">
        <v>3</v>
      </c>
      <c r="Q50" s="34">
        <f t="shared" ref="Q50:Q63" si="29">SQRT(P50+0.5)</f>
        <v>1.8708286933869707</v>
      </c>
      <c r="R50" s="30">
        <v>3</v>
      </c>
      <c r="S50" s="34">
        <f t="shared" ref="S50:S63" si="30">SQRT(R50+0.5)</f>
        <v>1.8708286933869707</v>
      </c>
      <c r="T50" s="3"/>
      <c r="U50" s="3"/>
      <c r="V50" s="3"/>
      <c r="W50" s="3"/>
    </row>
    <row r="51" spans="1:23" x14ac:dyDescent="0.25">
      <c r="A51" s="16">
        <v>3</v>
      </c>
      <c r="B51" s="30">
        <v>6</v>
      </c>
      <c r="C51" s="34">
        <f t="shared" si="22"/>
        <v>2.5495097567963922</v>
      </c>
      <c r="D51" s="30">
        <v>6</v>
      </c>
      <c r="E51" s="34">
        <f t="shared" si="23"/>
        <v>2.5495097567963922</v>
      </c>
      <c r="F51" s="30">
        <v>6</v>
      </c>
      <c r="G51" s="34">
        <f t="shared" si="24"/>
        <v>2.5495097567963922</v>
      </c>
      <c r="H51" s="35">
        <v>5</v>
      </c>
      <c r="I51" s="34">
        <f t="shared" si="25"/>
        <v>2.3452078799117149</v>
      </c>
      <c r="J51" s="35">
        <v>4</v>
      </c>
      <c r="K51" s="34">
        <f t="shared" si="26"/>
        <v>2.1213203435596424</v>
      </c>
      <c r="L51" s="35">
        <v>4</v>
      </c>
      <c r="M51" s="34">
        <f t="shared" si="27"/>
        <v>2.1213203435596424</v>
      </c>
      <c r="N51" s="30">
        <v>3</v>
      </c>
      <c r="O51" s="34">
        <f t="shared" si="28"/>
        <v>1.8708286933869707</v>
      </c>
      <c r="P51" s="30">
        <v>4</v>
      </c>
      <c r="Q51" s="34">
        <f t="shared" si="29"/>
        <v>2.1213203435596424</v>
      </c>
      <c r="R51" s="30">
        <v>5</v>
      </c>
      <c r="S51" s="34">
        <f t="shared" si="30"/>
        <v>2.3452078799117149</v>
      </c>
      <c r="T51" s="3"/>
      <c r="U51" s="3"/>
      <c r="V51" s="3"/>
      <c r="W51" s="3"/>
    </row>
    <row r="52" spans="1:23" x14ac:dyDescent="0.25">
      <c r="A52" s="16">
        <v>4</v>
      </c>
      <c r="B52" s="30">
        <v>5</v>
      </c>
      <c r="C52" s="34">
        <f t="shared" si="22"/>
        <v>2.3452078799117149</v>
      </c>
      <c r="D52" s="30">
        <v>5</v>
      </c>
      <c r="E52" s="34">
        <f t="shared" si="23"/>
        <v>2.3452078799117149</v>
      </c>
      <c r="F52" s="30">
        <v>5</v>
      </c>
      <c r="G52" s="34">
        <f t="shared" si="24"/>
        <v>2.3452078799117149</v>
      </c>
      <c r="H52" s="35">
        <v>4</v>
      </c>
      <c r="I52" s="34">
        <f t="shared" si="25"/>
        <v>2.1213203435596424</v>
      </c>
      <c r="J52" s="35">
        <v>4</v>
      </c>
      <c r="K52" s="34">
        <f t="shared" si="26"/>
        <v>2.1213203435596424</v>
      </c>
      <c r="L52" s="35">
        <v>5</v>
      </c>
      <c r="M52" s="34">
        <f t="shared" si="27"/>
        <v>2.3452078799117149</v>
      </c>
      <c r="N52" s="30">
        <v>2</v>
      </c>
      <c r="O52" s="34">
        <f t="shared" si="28"/>
        <v>1.5811388300841898</v>
      </c>
      <c r="P52" s="30">
        <v>3</v>
      </c>
      <c r="Q52" s="34">
        <f t="shared" si="29"/>
        <v>1.8708286933869707</v>
      </c>
      <c r="R52" s="30">
        <v>2</v>
      </c>
      <c r="S52" s="34">
        <f t="shared" si="30"/>
        <v>1.5811388300841898</v>
      </c>
      <c r="T52" s="5"/>
      <c r="U52" s="5"/>
      <c r="V52" s="5"/>
      <c r="W52" s="5"/>
    </row>
    <row r="53" spans="1:23" x14ac:dyDescent="0.25">
      <c r="A53" s="16">
        <v>5</v>
      </c>
      <c r="B53" s="30">
        <v>4</v>
      </c>
      <c r="C53" s="34">
        <f t="shared" si="22"/>
        <v>2.1213203435596424</v>
      </c>
      <c r="D53" s="30">
        <v>4</v>
      </c>
      <c r="E53" s="34">
        <f t="shared" si="23"/>
        <v>2.1213203435596424</v>
      </c>
      <c r="F53" s="30">
        <v>5</v>
      </c>
      <c r="G53" s="34">
        <f t="shared" si="24"/>
        <v>2.3452078799117149</v>
      </c>
      <c r="H53" s="35">
        <v>5</v>
      </c>
      <c r="I53" s="34">
        <f t="shared" si="25"/>
        <v>2.3452078799117149</v>
      </c>
      <c r="J53" s="35">
        <v>6</v>
      </c>
      <c r="K53" s="34">
        <f t="shared" si="26"/>
        <v>2.5495097567963922</v>
      </c>
      <c r="L53" s="35">
        <v>5</v>
      </c>
      <c r="M53" s="34">
        <f t="shared" si="27"/>
        <v>2.3452078799117149</v>
      </c>
      <c r="N53" s="30">
        <v>5</v>
      </c>
      <c r="O53" s="34">
        <f t="shared" si="28"/>
        <v>2.3452078799117149</v>
      </c>
      <c r="P53" s="30">
        <v>6</v>
      </c>
      <c r="Q53" s="34">
        <f t="shared" si="29"/>
        <v>2.5495097567963922</v>
      </c>
      <c r="R53" s="30">
        <v>6</v>
      </c>
      <c r="S53" s="34">
        <f t="shared" si="30"/>
        <v>2.5495097567963922</v>
      </c>
      <c r="T53" s="2"/>
      <c r="U53" s="2"/>
      <c r="V53" s="2"/>
      <c r="W53" s="2"/>
    </row>
    <row r="54" spans="1:23" x14ac:dyDescent="0.25">
      <c r="A54" s="16">
        <v>6</v>
      </c>
      <c r="B54" s="30">
        <v>7</v>
      </c>
      <c r="C54" s="34">
        <f t="shared" si="22"/>
        <v>2.7386127875258306</v>
      </c>
      <c r="D54" s="30">
        <v>5</v>
      </c>
      <c r="E54" s="34">
        <f t="shared" si="23"/>
        <v>2.3452078799117149</v>
      </c>
      <c r="F54" s="30">
        <v>7</v>
      </c>
      <c r="G54" s="34">
        <f t="shared" si="24"/>
        <v>2.7386127875258306</v>
      </c>
      <c r="H54" s="35">
        <v>7</v>
      </c>
      <c r="I54" s="34">
        <f t="shared" si="25"/>
        <v>2.7386127875258306</v>
      </c>
      <c r="J54" s="35">
        <v>6</v>
      </c>
      <c r="K54" s="34">
        <f t="shared" si="26"/>
        <v>2.5495097567963922</v>
      </c>
      <c r="L54" s="35">
        <v>5</v>
      </c>
      <c r="M54" s="34">
        <f t="shared" si="27"/>
        <v>2.3452078799117149</v>
      </c>
      <c r="N54" s="30">
        <v>4</v>
      </c>
      <c r="O54" s="34">
        <f t="shared" si="28"/>
        <v>2.1213203435596424</v>
      </c>
      <c r="P54" s="30">
        <v>4</v>
      </c>
      <c r="Q54" s="34">
        <f t="shared" si="29"/>
        <v>2.1213203435596424</v>
      </c>
      <c r="R54" s="30">
        <v>1</v>
      </c>
      <c r="S54" s="34">
        <f t="shared" si="30"/>
        <v>1.2247448713915889</v>
      </c>
      <c r="T54" s="2"/>
      <c r="U54" s="2"/>
      <c r="V54" s="2"/>
      <c r="W54" s="2"/>
    </row>
    <row r="55" spans="1:23" x14ac:dyDescent="0.25">
      <c r="A55" s="16">
        <v>7</v>
      </c>
      <c r="B55" s="30">
        <v>6</v>
      </c>
      <c r="C55" s="34">
        <f t="shared" si="22"/>
        <v>2.5495097567963922</v>
      </c>
      <c r="D55" s="30">
        <v>5</v>
      </c>
      <c r="E55" s="34">
        <f t="shared" si="23"/>
        <v>2.3452078799117149</v>
      </c>
      <c r="F55" s="30">
        <v>5</v>
      </c>
      <c r="G55" s="34">
        <f t="shared" si="24"/>
        <v>2.3452078799117149</v>
      </c>
      <c r="H55" s="35">
        <v>6</v>
      </c>
      <c r="I55" s="34">
        <f t="shared" si="25"/>
        <v>2.5495097567963922</v>
      </c>
      <c r="J55" s="35">
        <v>7</v>
      </c>
      <c r="K55" s="34">
        <f t="shared" si="26"/>
        <v>2.7386127875258306</v>
      </c>
      <c r="L55" s="35">
        <v>6</v>
      </c>
      <c r="M55" s="34">
        <f t="shared" si="27"/>
        <v>2.5495097567963922</v>
      </c>
      <c r="N55" s="30">
        <v>3</v>
      </c>
      <c r="O55" s="34">
        <f t="shared" si="28"/>
        <v>1.8708286933869707</v>
      </c>
      <c r="P55" s="30">
        <v>4</v>
      </c>
      <c r="Q55" s="34">
        <f t="shared" si="29"/>
        <v>2.1213203435596424</v>
      </c>
      <c r="R55" s="30">
        <v>6</v>
      </c>
      <c r="S55" s="34">
        <f t="shared" si="30"/>
        <v>2.5495097567963922</v>
      </c>
      <c r="T55" s="2"/>
      <c r="U55" s="2"/>
      <c r="V55" s="2"/>
      <c r="W55" s="2"/>
    </row>
    <row r="56" spans="1:23" x14ac:dyDescent="0.25">
      <c r="A56" s="16">
        <v>8</v>
      </c>
      <c r="B56" s="30">
        <v>4</v>
      </c>
      <c r="C56" s="34">
        <f t="shared" si="22"/>
        <v>2.1213203435596424</v>
      </c>
      <c r="D56" s="30">
        <v>3</v>
      </c>
      <c r="E56" s="34">
        <f t="shared" si="23"/>
        <v>1.8708286933869707</v>
      </c>
      <c r="F56" s="30">
        <v>2</v>
      </c>
      <c r="G56" s="34">
        <f t="shared" si="24"/>
        <v>1.5811388300841898</v>
      </c>
      <c r="H56" s="35">
        <v>4</v>
      </c>
      <c r="I56" s="34">
        <f t="shared" si="25"/>
        <v>2.1213203435596424</v>
      </c>
      <c r="J56" s="35">
        <v>4</v>
      </c>
      <c r="K56" s="34">
        <f t="shared" si="26"/>
        <v>2.1213203435596424</v>
      </c>
      <c r="L56" s="35">
        <v>3</v>
      </c>
      <c r="M56" s="34">
        <f t="shared" si="27"/>
        <v>1.8708286933869707</v>
      </c>
      <c r="N56" s="30">
        <v>2</v>
      </c>
      <c r="O56" s="34">
        <f t="shared" si="28"/>
        <v>1.5811388300841898</v>
      </c>
      <c r="P56" s="30">
        <v>2</v>
      </c>
      <c r="Q56" s="34">
        <f t="shared" si="29"/>
        <v>1.5811388300841898</v>
      </c>
      <c r="R56" s="30">
        <v>2</v>
      </c>
      <c r="S56" s="34">
        <f t="shared" si="30"/>
        <v>1.5811388300841898</v>
      </c>
      <c r="T56" s="3"/>
      <c r="U56" s="3"/>
      <c r="V56" s="3"/>
      <c r="W56" s="3"/>
    </row>
    <row r="57" spans="1:23" x14ac:dyDescent="0.25">
      <c r="A57" s="16">
        <v>9</v>
      </c>
      <c r="B57" s="30">
        <v>6</v>
      </c>
      <c r="C57" s="34">
        <f t="shared" si="22"/>
        <v>2.5495097567963922</v>
      </c>
      <c r="D57" s="30">
        <v>6</v>
      </c>
      <c r="E57" s="34">
        <f t="shared" si="23"/>
        <v>2.5495097567963922</v>
      </c>
      <c r="F57" s="30">
        <v>5</v>
      </c>
      <c r="G57" s="34">
        <f t="shared" si="24"/>
        <v>2.3452078799117149</v>
      </c>
      <c r="H57" s="35">
        <v>5</v>
      </c>
      <c r="I57" s="34">
        <f t="shared" si="25"/>
        <v>2.3452078799117149</v>
      </c>
      <c r="J57" s="35">
        <v>4</v>
      </c>
      <c r="K57" s="34">
        <f t="shared" si="26"/>
        <v>2.1213203435596424</v>
      </c>
      <c r="L57" s="35">
        <v>6</v>
      </c>
      <c r="M57" s="34">
        <f t="shared" si="27"/>
        <v>2.5495097567963922</v>
      </c>
      <c r="N57" s="30">
        <v>4</v>
      </c>
      <c r="O57" s="34">
        <f t="shared" si="28"/>
        <v>2.1213203435596424</v>
      </c>
      <c r="P57" s="30">
        <v>4</v>
      </c>
      <c r="Q57" s="34">
        <f t="shared" si="29"/>
        <v>2.1213203435596424</v>
      </c>
      <c r="R57" s="30">
        <v>5</v>
      </c>
      <c r="S57" s="34">
        <f t="shared" si="30"/>
        <v>2.3452078799117149</v>
      </c>
      <c r="T57" s="114"/>
      <c r="U57" s="114"/>
      <c r="V57" s="114"/>
      <c r="W57" s="114"/>
    </row>
    <row r="58" spans="1:23" x14ac:dyDescent="0.25">
      <c r="A58" s="16">
        <v>10</v>
      </c>
      <c r="B58" s="30">
        <v>6</v>
      </c>
      <c r="C58" s="34">
        <f t="shared" si="22"/>
        <v>2.5495097567963922</v>
      </c>
      <c r="D58" s="30">
        <v>6</v>
      </c>
      <c r="E58" s="34">
        <f t="shared" si="23"/>
        <v>2.5495097567963922</v>
      </c>
      <c r="F58" s="30">
        <v>6</v>
      </c>
      <c r="G58" s="34">
        <f t="shared" si="24"/>
        <v>2.5495097567963922</v>
      </c>
      <c r="H58" s="35">
        <v>6</v>
      </c>
      <c r="I58" s="34">
        <f t="shared" si="25"/>
        <v>2.5495097567963922</v>
      </c>
      <c r="J58" s="35">
        <v>6</v>
      </c>
      <c r="K58" s="34">
        <f t="shared" si="26"/>
        <v>2.5495097567963922</v>
      </c>
      <c r="L58" s="35">
        <v>6</v>
      </c>
      <c r="M58" s="34">
        <f t="shared" si="27"/>
        <v>2.5495097567963922</v>
      </c>
      <c r="N58" s="30">
        <v>6</v>
      </c>
      <c r="O58" s="34">
        <f t="shared" si="28"/>
        <v>2.5495097567963922</v>
      </c>
      <c r="P58" s="30">
        <v>6</v>
      </c>
      <c r="Q58" s="34">
        <f t="shared" si="29"/>
        <v>2.5495097567963922</v>
      </c>
      <c r="R58" s="30">
        <v>6</v>
      </c>
      <c r="S58" s="34">
        <f t="shared" si="30"/>
        <v>2.5495097567963922</v>
      </c>
      <c r="T58" s="3"/>
      <c r="U58" s="3"/>
      <c r="V58" s="3"/>
      <c r="W58" s="3"/>
    </row>
    <row r="59" spans="1:23" x14ac:dyDescent="0.25">
      <c r="A59" s="16">
        <v>11</v>
      </c>
      <c r="B59" s="30">
        <v>5</v>
      </c>
      <c r="C59" s="34">
        <f t="shared" si="22"/>
        <v>2.3452078799117149</v>
      </c>
      <c r="D59" s="30">
        <v>4</v>
      </c>
      <c r="E59" s="34">
        <f t="shared" si="23"/>
        <v>2.1213203435596424</v>
      </c>
      <c r="F59" s="30">
        <v>5</v>
      </c>
      <c r="G59" s="34">
        <f t="shared" si="24"/>
        <v>2.3452078799117149</v>
      </c>
      <c r="H59" s="35">
        <v>6</v>
      </c>
      <c r="I59" s="34">
        <f t="shared" si="25"/>
        <v>2.5495097567963922</v>
      </c>
      <c r="J59" s="35">
        <v>5</v>
      </c>
      <c r="K59" s="34">
        <f t="shared" si="26"/>
        <v>2.3452078799117149</v>
      </c>
      <c r="L59" s="35">
        <v>6</v>
      </c>
      <c r="M59" s="34">
        <f t="shared" si="27"/>
        <v>2.5495097567963922</v>
      </c>
      <c r="N59" s="30">
        <v>5</v>
      </c>
      <c r="O59" s="34">
        <f t="shared" si="28"/>
        <v>2.3452078799117149</v>
      </c>
      <c r="P59" s="30">
        <v>5</v>
      </c>
      <c r="Q59" s="34">
        <f t="shared" si="29"/>
        <v>2.3452078799117149</v>
      </c>
      <c r="R59" s="30">
        <v>4</v>
      </c>
      <c r="S59" s="34">
        <f t="shared" si="30"/>
        <v>2.1213203435596424</v>
      </c>
      <c r="T59" s="3"/>
      <c r="U59" s="3"/>
      <c r="V59" s="3"/>
      <c r="W59" s="3"/>
    </row>
    <row r="60" spans="1:23" x14ac:dyDescent="0.25">
      <c r="A60" s="16">
        <v>12</v>
      </c>
      <c r="B60" s="30">
        <v>6</v>
      </c>
      <c r="C60" s="34">
        <f t="shared" si="22"/>
        <v>2.5495097567963922</v>
      </c>
      <c r="D60" s="30">
        <v>5</v>
      </c>
      <c r="E60" s="34">
        <f t="shared" si="23"/>
        <v>2.3452078799117149</v>
      </c>
      <c r="F60" s="30">
        <v>6</v>
      </c>
      <c r="G60" s="34">
        <f t="shared" si="24"/>
        <v>2.5495097567963922</v>
      </c>
      <c r="H60" s="35">
        <v>6</v>
      </c>
      <c r="I60" s="34">
        <f t="shared" si="25"/>
        <v>2.5495097567963922</v>
      </c>
      <c r="J60" s="35">
        <v>5</v>
      </c>
      <c r="K60" s="34">
        <f t="shared" si="26"/>
        <v>2.3452078799117149</v>
      </c>
      <c r="L60" s="35">
        <v>5</v>
      </c>
      <c r="M60" s="34">
        <f t="shared" si="27"/>
        <v>2.3452078799117149</v>
      </c>
      <c r="N60" s="30">
        <v>5</v>
      </c>
      <c r="O60" s="34">
        <f t="shared" si="28"/>
        <v>2.3452078799117149</v>
      </c>
      <c r="P60" s="30">
        <v>6</v>
      </c>
      <c r="Q60" s="34">
        <f t="shared" si="29"/>
        <v>2.5495097567963922</v>
      </c>
      <c r="R60" s="30">
        <v>6</v>
      </c>
      <c r="S60" s="34">
        <f t="shared" si="30"/>
        <v>2.5495097567963922</v>
      </c>
      <c r="T60" s="3"/>
      <c r="U60" s="3"/>
      <c r="V60" s="3"/>
      <c r="W60" s="3"/>
    </row>
    <row r="61" spans="1:23" x14ac:dyDescent="0.25">
      <c r="A61" s="16">
        <v>13</v>
      </c>
      <c r="B61" s="30">
        <v>6</v>
      </c>
      <c r="C61" s="34">
        <f t="shared" si="22"/>
        <v>2.5495097567963922</v>
      </c>
      <c r="D61" s="30">
        <v>6</v>
      </c>
      <c r="E61" s="34">
        <f t="shared" si="23"/>
        <v>2.5495097567963922</v>
      </c>
      <c r="F61" s="30">
        <v>5</v>
      </c>
      <c r="G61" s="34">
        <f t="shared" si="24"/>
        <v>2.3452078799117149</v>
      </c>
      <c r="H61" s="35">
        <v>6</v>
      </c>
      <c r="I61" s="34">
        <f t="shared" si="25"/>
        <v>2.5495097567963922</v>
      </c>
      <c r="J61" s="35">
        <v>5</v>
      </c>
      <c r="K61" s="34">
        <f t="shared" si="26"/>
        <v>2.3452078799117149</v>
      </c>
      <c r="L61" s="35">
        <v>6</v>
      </c>
      <c r="M61" s="34">
        <f t="shared" si="27"/>
        <v>2.5495097567963922</v>
      </c>
      <c r="N61" s="30">
        <v>6</v>
      </c>
      <c r="O61" s="34">
        <f t="shared" si="28"/>
        <v>2.5495097567963922</v>
      </c>
      <c r="P61" s="30">
        <v>4</v>
      </c>
      <c r="Q61" s="34">
        <f t="shared" si="29"/>
        <v>2.1213203435596424</v>
      </c>
      <c r="R61" s="30">
        <v>6</v>
      </c>
      <c r="S61" s="34">
        <f t="shared" si="30"/>
        <v>2.5495097567963922</v>
      </c>
      <c r="T61" s="3"/>
      <c r="U61" s="3"/>
      <c r="V61" s="3"/>
      <c r="W61" s="3"/>
    </row>
    <row r="62" spans="1:23" x14ac:dyDescent="0.25">
      <c r="A62" s="16">
        <v>14</v>
      </c>
      <c r="B62" s="30">
        <v>7</v>
      </c>
      <c r="C62" s="34">
        <f t="shared" si="22"/>
        <v>2.7386127875258306</v>
      </c>
      <c r="D62" s="30">
        <v>6</v>
      </c>
      <c r="E62" s="34">
        <f t="shared" si="23"/>
        <v>2.5495097567963922</v>
      </c>
      <c r="F62" s="30">
        <v>6</v>
      </c>
      <c r="G62" s="34">
        <f t="shared" si="24"/>
        <v>2.5495097567963922</v>
      </c>
      <c r="H62" s="35">
        <v>6</v>
      </c>
      <c r="I62" s="34">
        <f t="shared" si="25"/>
        <v>2.5495097567963922</v>
      </c>
      <c r="J62" s="35">
        <v>5</v>
      </c>
      <c r="K62" s="34">
        <f t="shared" si="26"/>
        <v>2.3452078799117149</v>
      </c>
      <c r="L62" s="35">
        <v>5</v>
      </c>
      <c r="M62" s="34">
        <f t="shared" si="27"/>
        <v>2.3452078799117149</v>
      </c>
      <c r="N62" s="30">
        <v>5</v>
      </c>
      <c r="O62" s="34">
        <f t="shared" si="28"/>
        <v>2.3452078799117149</v>
      </c>
      <c r="P62" s="30">
        <v>5</v>
      </c>
      <c r="Q62" s="34">
        <f t="shared" si="29"/>
        <v>2.3452078799117149</v>
      </c>
      <c r="R62" s="30">
        <v>5</v>
      </c>
      <c r="S62" s="34">
        <f t="shared" si="30"/>
        <v>2.3452078799117149</v>
      </c>
      <c r="T62" s="3"/>
      <c r="U62" s="3"/>
      <c r="V62" s="3"/>
      <c r="W62" s="3"/>
    </row>
    <row r="63" spans="1:23" x14ac:dyDescent="0.25">
      <c r="A63" s="16">
        <v>15</v>
      </c>
      <c r="B63" s="30">
        <v>7</v>
      </c>
      <c r="C63" s="34">
        <f t="shared" si="22"/>
        <v>2.7386127875258306</v>
      </c>
      <c r="D63" s="30">
        <v>7</v>
      </c>
      <c r="E63" s="34">
        <f t="shared" si="23"/>
        <v>2.7386127875258306</v>
      </c>
      <c r="F63" s="30">
        <v>6</v>
      </c>
      <c r="G63" s="34">
        <f t="shared" si="24"/>
        <v>2.5495097567963922</v>
      </c>
      <c r="H63" s="35">
        <v>6</v>
      </c>
      <c r="I63" s="34">
        <f t="shared" si="25"/>
        <v>2.5495097567963922</v>
      </c>
      <c r="J63" s="35">
        <v>6</v>
      </c>
      <c r="K63" s="34">
        <f t="shared" si="26"/>
        <v>2.5495097567963922</v>
      </c>
      <c r="L63" s="35">
        <v>5</v>
      </c>
      <c r="M63" s="34">
        <f t="shared" si="27"/>
        <v>2.3452078799117149</v>
      </c>
      <c r="N63" s="30">
        <v>5</v>
      </c>
      <c r="O63" s="34">
        <f t="shared" si="28"/>
        <v>2.3452078799117149</v>
      </c>
      <c r="P63" s="30">
        <v>5</v>
      </c>
      <c r="Q63" s="34">
        <f t="shared" si="29"/>
        <v>2.3452078799117149</v>
      </c>
      <c r="R63" s="30">
        <v>5</v>
      </c>
      <c r="S63" s="34">
        <f t="shared" si="30"/>
        <v>2.3452078799117149</v>
      </c>
      <c r="T63" s="3"/>
      <c r="U63" s="3"/>
      <c r="V63" s="3"/>
      <c r="W63" s="3"/>
    </row>
    <row r="64" spans="1:23" x14ac:dyDescent="0.25">
      <c r="A64" s="15" t="s">
        <v>5</v>
      </c>
      <c r="B64" s="18">
        <f t="shared" ref="B64:S64" si="31">SUM(B49:B63)</f>
        <v>82</v>
      </c>
      <c r="C64" s="19">
        <f t="shared" si="31"/>
        <v>36.438102387245173</v>
      </c>
      <c r="D64" s="21">
        <f t="shared" si="31"/>
        <v>75</v>
      </c>
      <c r="E64" s="19">
        <f t="shared" si="31"/>
        <v>34.972611508607521</v>
      </c>
      <c r="F64" s="18">
        <f t="shared" si="31"/>
        <v>78</v>
      </c>
      <c r="G64" s="19">
        <f t="shared" si="31"/>
        <v>35.605075904533628</v>
      </c>
      <c r="H64" s="18">
        <f t="shared" si="31"/>
        <v>80</v>
      </c>
      <c r="I64" s="19">
        <f t="shared" si="31"/>
        <v>36.079481985253693</v>
      </c>
      <c r="J64" s="18">
        <f t="shared" si="31"/>
        <v>74</v>
      </c>
      <c r="K64" s="19">
        <f t="shared" si="31"/>
        <v>34.79491374554344</v>
      </c>
      <c r="L64" s="20">
        <f t="shared" si="31"/>
        <v>76</v>
      </c>
      <c r="M64" s="19">
        <f t="shared" si="31"/>
        <v>35.277473323870225</v>
      </c>
      <c r="N64" s="18">
        <f t="shared" si="31"/>
        <v>62</v>
      </c>
      <c r="O64" s="19">
        <f t="shared" si="31"/>
        <v>31.96378368415958</v>
      </c>
      <c r="P64" s="18">
        <f t="shared" si="31"/>
        <v>65</v>
      </c>
      <c r="Q64" s="19">
        <f t="shared" si="31"/>
        <v>32.734871188340307</v>
      </c>
      <c r="R64" s="18">
        <f t="shared" si="31"/>
        <v>65</v>
      </c>
      <c r="S64" s="19">
        <f t="shared" si="31"/>
        <v>32.378380565522377</v>
      </c>
      <c r="T64" s="3"/>
      <c r="U64" s="3"/>
      <c r="V64" s="3"/>
      <c r="W64" s="3"/>
    </row>
    <row r="65" spans="1:23" x14ac:dyDescent="0.25">
      <c r="A65" s="15" t="s">
        <v>6</v>
      </c>
      <c r="B65" s="39">
        <f>AVERAGE(B64/15)</f>
        <v>5.4666666666666668</v>
      </c>
      <c r="C65" s="39">
        <f t="shared" ref="C65:S65" si="32">AVERAGE(C64/15)</f>
        <v>2.4292068258163448</v>
      </c>
      <c r="D65" s="39">
        <f t="shared" si="32"/>
        <v>5</v>
      </c>
      <c r="E65" s="39">
        <f t="shared" si="32"/>
        <v>2.3315074339071682</v>
      </c>
      <c r="F65" s="39">
        <f t="shared" si="32"/>
        <v>5.2</v>
      </c>
      <c r="G65" s="39">
        <f t="shared" si="32"/>
        <v>2.3736717269689085</v>
      </c>
      <c r="H65" s="39">
        <f t="shared" si="32"/>
        <v>5.333333333333333</v>
      </c>
      <c r="I65" s="39">
        <f t="shared" si="32"/>
        <v>2.4052987990169128</v>
      </c>
      <c r="J65" s="39">
        <f t="shared" si="32"/>
        <v>4.9333333333333336</v>
      </c>
      <c r="K65" s="39">
        <f t="shared" si="32"/>
        <v>2.3196609163695627</v>
      </c>
      <c r="L65" s="39">
        <f t="shared" si="32"/>
        <v>5.0666666666666664</v>
      </c>
      <c r="M65" s="39">
        <f t="shared" si="32"/>
        <v>2.3518315549246815</v>
      </c>
      <c r="N65" s="39">
        <f t="shared" si="32"/>
        <v>4.1333333333333337</v>
      </c>
      <c r="O65" s="39">
        <f t="shared" si="32"/>
        <v>2.1309189122773051</v>
      </c>
      <c r="P65" s="39">
        <f t="shared" si="32"/>
        <v>4.333333333333333</v>
      </c>
      <c r="Q65" s="39">
        <f t="shared" si="32"/>
        <v>2.1823247458893538</v>
      </c>
      <c r="R65" s="39">
        <f t="shared" si="32"/>
        <v>4.333333333333333</v>
      </c>
      <c r="S65" s="39">
        <f t="shared" si="32"/>
        <v>2.1585587043681587</v>
      </c>
      <c r="T65" s="3"/>
      <c r="U65" s="3"/>
      <c r="V65" s="3"/>
      <c r="W65" s="3"/>
    </row>
    <row r="66" spans="1:23" x14ac:dyDescent="0.25">
      <c r="T66" s="3"/>
      <c r="U66" s="3"/>
      <c r="V66" s="3"/>
      <c r="W66" s="3"/>
    </row>
    <row r="67" spans="1:23" x14ac:dyDescent="0.25">
      <c r="T67" s="3"/>
      <c r="U67" s="3"/>
      <c r="V67" s="3"/>
      <c r="W67" s="3"/>
    </row>
    <row r="68" spans="1:23" x14ac:dyDescent="0.25">
      <c r="T68" s="3"/>
      <c r="U68" s="3"/>
      <c r="V68" s="3"/>
      <c r="W68" s="3"/>
    </row>
    <row r="69" spans="1:23" x14ac:dyDescent="0.25">
      <c r="T69" s="3"/>
      <c r="U69" s="3"/>
      <c r="V69" s="3"/>
      <c r="W69" s="3"/>
    </row>
    <row r="70" spans="1:23" x14ac:dyDescent="0.25">
      <c r="T70" s="3"/>
      <c r="U70" s="3"/>
      <c r="V70" s="3"/>
      <c r="W70" s="3"/>
    </row>
    <row r="71" spans="1:23" x14ac:dyDescent="0.25">
      <c r="A71" t="s">
        <v>51</v>
      </c>
      <c r="T71" s="3"/>
      <c r="U71" s="3"/>
      <c r="V71" s="3"/>
      <c r="W71" s="3"/>
    </row>
    <row r="72" spans="1:23" x14ac:dyDescent="0.25">
      <c r="A72" s="6"/>
      <c r="B72" s="111" t="s">
        <v>3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3"/>
      <c r="U72" s="3"/>
      <c r="V72" s="3"/>
      <c r="W72" s="3"/>
    </row>
    <row r="73" spans="1:23" x14ac:dyDescent="0.25">
      <c r="A73" s="6"/>
      <c r="B73" s="111" t="s">
        <v>8</v>
      </c>
      <c r="C73" s="111"/>
      <c r="D73" s="111" t="s">
        <v>9</v>
      </c>
      <c r="E73" s="111"/>
      <c r="F73" s="111" t="s">
        <v>10</v>
      </c>
      <c r="G73" s="111"/>
      <c r="H73" s="111" t="s">
        <v>11</v>
      </c>
      <c r="I73" s="111"/>
      <c r="J73" s="111" t="s">
        <v>12</v>
      </c>
      <c r="K73" s="111"/>
      <c r="L73" s="111" t="s">
        <v>13</v>
      </c>
      <c r="M73" s="111"/>
      <c r="N73" s="111" t="s">
        <v>14</v>
      </c>
      <c r="O73" s="111"/>
      <c r="P73" s="111" t="s">
        <v>15</v>
      </c>
      <c r="Q73" s="111"/>
      <c r="R73" s="111" t="s">
        <v>16</v>
      </c>
      <c r="S73" s="111"/>
      <c r="T73" s="3"/>
      <c r="U73" s="3"/>
      <c r="V73" s="3"/>
      <c r="W73" s="3"/>
    </row>
    <row r="74" spans="1:23" x14ac:dyDescent="0.25">
      <c r="A74" s="6" t="s">
        <v>0</v>
      </c>
      <c r="B74" s="6" t="s">
        <v>1</v>
      </c>
      <c r="C74" s="6" t="s">
        <v>2</v>
      </c>
      <c r="D74" s="6" t="s">
        <v>1</v>
      </c>
      <c r="E74" s="6" t="s">
        <v>2</v>
      </c>
      <c r="F74" s="6" t="s">
        <v>1</v>
      </c>
      <c r="G74" s="6" t="s">
        <v>2</v>
      </c>
      <c r="H74" s="6" t="s">
        <v>1</v>
      </c>
      <c r="I74" s="6" t="s">
        <v>2</v>
      </c>
      <c r="J74" s="6" t="s">
        <v>1</v>
      </c>
      <c r="K74" s="6" t="s">
        <v>2</v>
      </c>
      <c r="L74" s="6" t="s">
        <v>1</v>
      </c>
      <c r="M74" s="6" t="s">
        <v>2</v>
      </c>
      <c r="N74" s="6" t="s">
        <v>1</v>
      </c>
      <c r="O74" s="6" t="s">
        <v>2</v>
      </c>
      <c r="P74" s="6" t="s">
        <v>1</v>
      </c>
      <c r="Q74" s="6" t="s">
        <v>2</v>
      </c>
      <c r="R74" s="6" t="s">
        <v>1</v>
      </c>
      <c r="S74" s="6" t="s">
        <v>2</v>
      </c>
      <c r="T74" s="3"/>
      <c r="U74" s="3"/>
      <c r="V74" s="3"/>
      <c r="W74" s="3"/>
    </row>
    <row r="75" spans="1:23" x14ac:dyDescent="0.25">
      <c r="A75" s="28">
        <v>1</v>
      </c>
      <c r="B75" s="30">
        <v>6</v>
      </c>
      <c r="C75" s="34">
        <f>SQRT(B75+0.5)</f>
        <v>2.5495097567963922</v>
      </c>
      <c r="D75" s="30">
        <v>7</v>
      </c>
      <c r="E75" s="34">
        <f>SQRT(D75+0.5)</f>
        <v>2.7386127875258306</v>
      </c>
      <c r="F75" s="30">
        <v>7</v>
      </c>
      <c r="G75" s="34">
        <f>SQRT(F75+0.5)</f>
        <v>2.7386127875258306</v>
      </c>
      <c r="H75" s="35">
        <v>5</v>
      </c>
      <c r="I75" s="34">
        <f>SQRT(H75+0.5)</f>
        <v>2.3452078799117149</v>
      </c>
      <c r="J75" s="35">
        <v>5</v>
      </c>
      <c r="K75" s="34">
        <f>SQRT(J75+0.5)</f>
        <v>2.3452078799117149</v>
      </c>
      <c r="L75" s="35">
        <v>6</v>
      </c>
      <c r="M75" s="34">
        <f>SQRT(L75+0.5)</f>
        <v>2.5495097567963922</v>
      </c>
      <c r="N75" s="30">
        <v>3</v>
      </c>
      <c r="O75" s="34">
        <f>SQRT(N75+0.5)</f>
        <v>1.8708286933869707</v>
      </c>
      <c r="P75" s="30">
        <v>5</v>
      </c>
      <c r="Q75" s="34">
        <f>SQRT(P75+0.5)</f>
        <v>2.3452078799117149</v>
      </c>
      <c r="R75" s="30">
        <v>5</v>
      </c>
      <c r="S75" s="34">
        <f>SQRT(R75+0.5)</f>
        <v>2.3452078799117149</v>
      </c>
      <c r="T75" s="3"/>
      <c r="U75" s="3"/>
      <c r="V75" s="3"/>
      <c r="W75" s="3"/>
    </row>
    <row r="76" spans="1:23" x14ac:dyDescent="0.25">
      <c r="A76" s="28">
        <v>2</v>
      </c>
      <c r="B76" s="30">
        <v>4</v>
      </c>
      <c r="C76" s="34">
        <f t="shared" ref="C76:C89" si="33">SQRT(B76+0.5)</f>
        <v>2.1213203435596424</v>
      </c>
      <c r="D76" s="30">
        <v>3</v>
      </c>
      <c r="E76" s="34">
        <f t="shared" ref="E76:E89" si="34">SQRT(D76+0.5)</f>
        <v>1.8708286933869707</v>
      </c>
      <c r="F76" s="30">
        <v>4</v>
      </c>
      <c r="G76" s="34">
        <f t="shared" ref="G76:G89" si="35">SQRT(F76+0.5)</f>
        <v>2.1213203435596424</v>
      </c>
      <c r="H76" s="35">
        <v>4</v>
      </c>
      <c r="I76" s="34">
        <f t="shared" ref="I76:I89" si="36">SQRT(H76+0.5)</f>
        <v>2.1213203435596424</v>
      </c>
      <c r="J76" s="35">
        <v>3</v>
      </c>
      <c r="K76" s="34">
        <f t="shared" ref="K76:K89" si="37">SQRT(J76+0.5)</f>
        <v>1.8708286933869707</v>
      </c>
      <c r="L76" s="35">
        <v>3</v>
      </c>
      <c r="M76" s="34">
        <f t="shared" ref="M76:M89" si="38">SQRT(L76+0.5)</f>
        <v>1.8708286933869707</v>
      </c>
      <c r="N76" s="30">
        <v>2</v>
      </c>
      <c r="O76" s="34">
        <f t="shared" ref="O76:O89" si="39">SQRT(N76+0.5)</f>
        <v>1.5811388300841898</v>
      </c>
      <c r="P76" s="30">
        <v>2</v>
      </c>
      <c r="Q76" s="34">
        <f t="shared" ref="Q76:Q89" si="40">SQRT(P76+0.5)</f>
        <v>1.5811388300841898</v>
      </c>
      <c r="R76" s="30">
        <v>2</v>
      </c>
      <c r="S76" s="34">
        <f t="shared" ref="S76:S89" si="41">SQRT(R76+0.5)</f>
        <v>1.5811388300841898</v>
      </c>
      <c r="T76" s="3"/>
      <c r="U76" s="3"/>
      <c r="V76" s="3"/>
      <c r="W76" s="3"/>
    </row>
    <row r="77" spans="1:23" x14ac:dyDescent="0.25">
      <c r="A77" s="28">
        <v>3</v>
      </c>
      <c r="B77" s="30">
        <v>5</v>
      </c>
      <c r="C77" s="34">
        <f t="shared" si="33"/>
        <v>2.3452078799117149</v>
      </c>
      <c r="D77" s="30">
        <v>5</v>
      </c>
      <c r="E77" s="34">
        <f t="shared" si="34"/>
        <v>2.3452078799117149</v>
      </c>
      <c r="F77" s="30">
        <v>5</v>
      </c>
      <c r="G77" s="34">
        <f t="shared" si="35"/>
        <v>2.3452078799117149</v>
      </c>
      <c r="H77" s="35">
        <v>4</v>
      </c>
      <c r="I77" s="34">
        <f t="shared" si="36"/>
        <v>2.1213203435596424</v>
      </c>
      <c r="J77" s="35">
        <v>5</v>
      </c>
      <c r="K77" s="34">
        <f t="shared" si="37"/>
        <v>2.3452078799117149</v>
      </c>
      <c r="L77" s="35">
        <v>6</v>
      </c>
      <c r="M77" s="34">
        <f t="shared" si="38"/>
        <v>2.5495097567963922</v>
      </c>
      <c r="N77" s="30">
        <v>7</v>
      </c>
      <c r="O77" s="34">
        <f t="shared" si="39"/>
        <v>2.7386127875258306</v>
      </c>
      <c r="P77" s="30">
        <v>5</v>
      </c>
      <c r="Q77" s="34">
        <f t="shared" si="40"/>
        <v>2.3452078799117149</v>
      </c>
      <c r="R77" s="30">
        <v>4</v>
      </c>
      <c r="S77" s="34">
        <f t="shared" si="41"/>
        <v>2.1213203435596424</v>
      </c>
      <c r="T77" s="3"/>
      <c r="U77" s="3"/>
      <c r="V77" s="3"/>
      <c r="W77" s="3"/>
    </row>
    <row r="78" spans="1:23" x14ac:dyDescent="0.25">
      <c r="A78" s="28">
        <v>4</v>
      </c>
      <c r="B78" s="30">
        <v>4</v>
      </c>
      <c r="C78" s="34">
        <f t="shared" si="33"/>
        <v>2.1213203435596424</v>
      </c>
      <c r="D78" s="30">
        <v>5</v>
      </c>
      <c r="E78" s="34">
        <f t="shared" si="34"/>
        <v>2.3452078799117149</v>
      </c>
      <c r="F78" s="30">
        <v>5</v>
      </c>
      <c r="G78" s="34">
        <f t="shared" si="35"/>
        <v>2.3452078799117149</v>
      </c>
      <c r="H78" s="35">
        <v>4</v>
      </c>
      <c r="I78" s="34">
        <f t="shared" si="36"/>
        <v>2.1213203435596424</v>
      </c>
      <c r="J78" s="35">
        <v>3</v>
      </c>
      <c r="K78" s="34">
        <f t="shared" si="37"/>
        <v>1.8708286933869707</v>
      </c>
      <c r="L78" s="35">
        <v>3</v>
      </c>
      <c r="M78" s="34">
        <f t="shared" si="38"/>
        <v>1.8708286933869707</v>
      </c>
      <c r="N78" s="30">
        <v>4</v>
      </c>
      <c r="O78" s="34">
        <f t="shared" si="39"/>
        <v>2.1213203435596424</v>
      </c>
      <c r="P78" s="30">
        <v>3</v>
      </c>
      <c r="Q78" s="34">
        <f t="shared" si="40"/>
        <v>1.8708286933869707</v>
      </c>
      <c r="R78" s="30">
        <v>3</v>
      </c>
      <c r="S78" s="34">
        <f t="shared" si="41"/>
        <v>1.8708286933869707</v>
      </c>
      <c r="T78" s="3"/>
      <c r="U78" s="3"/>
      <c r="V78" s="3"/>
      <c r="W78" s="3"/>
    </row>
    <row r="79" spans="1:23" x14ac:dyDescent="0.25">
      <c r="A79" s="28">
        <v>5</v>
      </c>
      <c r="B79" s="30">
        <v>6</v>
      </c>
      <c r="C79" s="34">
        <f t="shared" si="33"/>
        <v>2.5495097567963922</v>
      </c>
      <c r="D79" s="30">
        <v>6</v>
      </c>
      <c r="E79" s="34">
        <f t="shared" si="34"/>
        <v>2.5495097567963922</v>
      </c>
      <c r="F79" s="30">
        <v>3</v>
      </c>
      <c r="G79" s="34">
        <f t="shared" si="35"/>
        <v>1.8708286933869707</v>
      </c>
      <c r="H79" s="35">
        <v>6</v>
      </c>
      <c r="I79" s="34">
        <f t="shared" si="36"/>
        <v>2.5495097567963922</v>
      </c>
      <c r="J79" s="35">
        <v>5</v>
      </c>
      <c r="K79" s="34">
        <f t="shared" si="37"/>
        <v>2.3452078799117149</v>
      </c>
      <c r="L79" s="35">
        <v>3</v>
      </c>
      <c r="M79" s="34">
        <f t="shared" si="38"/>
        <v>1.8708286933869707</v>
      </c>
      <c r="N79" s="30">
        <v>3</v>
      </c>
      <c r="O79" s="34">
        <f t="shared" si="39"/>
        <v>1.8708286933869707</v>
      </c>
      <c r="P79" s="30">
        <v>6</v>
      </c>
      <c r="Q79" s="34">
        <f t="shared" si="40"/>
        <v>2.5495097567963922</v>
      </c>
      <c r="R79" s="30">
        <v>6</v>
      </c>
      <c r="S79" s="34">
        <f t="shared" si="41"/>
        <v>2.5495097567963922</v>
      </c>
      <c r="T79" s="5"/>
      <c r="U79" s="5"/>
      <c r="V79" s="5"/>
      <c r="W79" s="5"/>
    </row>
    <row r="80" spans="1:23" x14ac:dyDescent="0.25">
      <c r="A80" s="28">
        <v>6</v>
      </c>
      <c r="B80" s="30">
        <v>5</v>
      </c>
      <c r="C80" s="34">
        <f t="shared" si="33"/>
        <v>2.3452078799117149</v>
      </c>
      <c r="D80" s="30">
        <v>4</v>
      </c>
      <c r="E80" s="34">
        <f t="shared" si="34"/>
        <v>2.1213203435596424</v>
      </c>
      <c r="F80" s="30">
        <v>6</v>
      </c>
      <c r="G80" s="34">
        <f t="shared" si="35"/>
        <v>2.5495097567963922</v>
      </c>
      <c r="H80" s="35">
        <v>7</v>
      </c>
      <c r="I80" s="34">
        <f t="shared" si="36"/>
        <v>2.7386127875258306</v>
      </c>
      <c r="J80" s="35">
        <v>4</v>
      </c>
      <c r="K80" s="34">
        <f t="shared" si="37"/>
        <v>2.1213203435596424</v>
      </c>
      <c r="L80" s="35">
        <v>4</v>
      </c>
      <c r="M80" s="34">
        <f t="shared" si="38"/>
        <v>2.1213203435596424</v>
      </c>
      <c r="N80" s="30">
        <v>5</v>
      </c>
      <c r="O80" s="34">
        <f t="shared" si="39"/>
        <v>2.3452078799117149</v>
      </c>
      <c r="P80" s="30">
        <v>6</v>
      </c>
      <c r="Q80" s="34">
        <f t="shared" si="40"/>
        <v>2.5495097567963922</v>
      </c>
      <c r="R80" s="30">
        <v>1</v>
      </c>
      <c r="S80" s="34">
        <f t="shared" si="41"/>
        <v>1.2247448713915889</v>
      </c>
      <c r="T80" s="2"/>
      <c r="U80" s="2"/>
      <c r="V80" s="2"/>
      <c r="W80" s="2"/>
    </row>
    <row r="81" spans="1:19" x14ac:dyDescent="0.25">
      <c r="A81" s="28">
        <v>7</v>
      </c>
      <c r="B81" s="30">
        <v>6</v>
      </c>
      <c r="C81" s="34">
        <f t="shared" si="33"/>
        <v>2.5495097567963922</v>
      </c>
      <c r="D81" s="30">
        <v>7</v>
      </c>
      <c r="E81" s="34">
        <f t="shared" si="34"/>
        <v>2.7386127875258306</v>
      </c>
      <c r="F81" s="30">
        <v>6</v>
      </c>
      <c r="G81" s="34">
        <f t="shared" si="35"/>
        <v>2.5495097567963922</v>
      </c>
      <c r="H81" s="35">
        <v>6</v>
      </c>
      <c r="I81" s="34">
        <f t="shared" si="36"/>
        <v>2.5495097567963922</v>
      </c>
      <c r="J81" s="35">
        <v>5</v>
      </c>
      <c r="K81" s="34">
        <f t="shared" si="37"/>
        <v>2.3452078799117149</v>
      </c>
      <c r="L81" s="35">
        <v>4</v>
      </c>
      <c r="M81" s="34">
        <f t="shared" si="38"/>
        <v>2.1213203435596424</v>
      </c>
      <c r="N81" s="30">
        <v>6</v>
      </c>
      <c r="O81" s="34">
        <f t="shared" si="39"/>
        <v>2.5495097567963922</v>
      </c>
      <c r="P81" s="30">
        <v>4</v>
      </c>
      <c r="Q81" s="34">
        <f t="shared" si="40"/>
        <v>2.1213203435596424</v>
      </c>
      <c r="R81" s="30">
        <v>5</v>
      </c>
      <c r="S81" s="34">
        <f t="shared" si="41"/>
        <v>2.3452078799117149</v>
      </c>
    </row>
    <row r="82" spans="1:19" x14ac:dyDescent="0.25">
      <c r="A82" s="28">
        <v>8</v>
      </c>
      <c r="B82" s="30">
        <v>6</v>
      </c>
      <c r="C82" s="34">
        <f t="shared" si="33"/>
        <v>2.5495097567963922</v>
      </c>
      <c r="D82" s="30">
        <v>6</v>
      </c>
      <c r="E82" s="34">
        <f t="shared" si="34"/>
        <v>2.5495097567963922</v>
      </c>
      <c r="F82" s="30">
        <v>6</v>
      </c>
      <c r="G82" s="34">
        <f t="shared" si="35"/>
        <v>2.5495097567963922</v>
      </c>
      <c r="H82" s="35">
        <v>6</v>
      </c>
      <c r="I82" s="34">
        <f t="shared" si="36"/>
        <v>2.5495097567963922</v>
      </c>
      <c r="J82" s="35">
        <v>5</v>
      </c>
      <c r="K82" s="34">
        <f t="shared" si="37"/>
        <v>2.3452078799117149</v>
      </c>
      <c r="L82" s="35">
        <v>6</v>
      </c>
      <c r="M82" s="34">
        <f t="shared" si="38"/>
        <v>2.5495097567963922</v>
      </c>
      <c r="N82" s="30">
        <v>5</v>
      </c>
      <c r="O82" s="34">
        <f t="shared" si="39"/>
        <v>2.3452078799117149</v>
      </c>
      <c r="P82" s="30">
        <v>5</v>
      </c>
      <c r="Q82" s="34">
        <f t="shared" si="40"/>
        <v>2.3452078799117149</v>
      </c>
      <c r="R82" s="30">
        <v>5</v>
      </c>
      <c r="S82" s="34">
        <f t="shared" si="41"/>
        <v>2.3452078799117149</v>
      </c>
    </row>
    <row r="83" spans="1:19" x14ac:dyDescent="0.25">
      <c r="A83" s="28">
        <v>9</v>
      </c>
      <c r="B83" s="30">
        <v>5</v>
      </c>
      <c r="C83" s="34">
        <f t="shared" si="33"/>
        <v>2.3452078799117149</v>
      </c>
      <c r="D83" s="30">
        <v>6</v>
      </c>
      <c r="E83" s="34">
        <f t="shared" si="34"/>
        <v>2.5495097567963922</v>
      </c>
      <c r="F83" s="30">
        <v>4</v>
      </c>
      <c r="G83" s="34">
        <f t="shared" si="35"/>
        <v>2.1213203435596424</v>
      </c>
      <c r="H83" s="35">
        <v>5</v>
      </c>
      <c r="I83" s="34">
        <f t="shared" si="36"/>
        <v>2.3452078799117149</v>
      </c>
      <c r="J83" s="35">
        <v>5</v>
      </c>
      <c r="K83" s="34">
        <f t="shared" si="37"/>
        <v>2.3452078799117149</v>
      </c>
      <c r="L83" s="35">
        <v>6</v>
      </c>
      <c r="M83" s="34">
        <f t="shared" si="38"/>
        <v>2.5495097567963922</v>
      </c>
      <c r="N83" s="30">
        <v>6</v>
      </c>
      <c r="O83" s="34">
        <f t="shared" si="39"/>
        <v>2.5495097567963922</v>
      </c>
      <c r="P83" s="30">
        <v>5</v>
      </c>
      <c r="Q83" s="34">
        <f t="shared" si="40"/>
        <v>2.3452078799117149</v>
      </c>
      <c r="R83" s="30">
        <v>4</v>
      </c>
      <c r="S83" s="34">
        <f t="shared" si="41"/>
        <v>2.1213203435596424</v>
      </c>
    </row>
    <row r="84" spans="1:19" x14ac:dyDescent="0.25">
      <c r="A84" s="28">
        <v>10</v>
      </c>
      <c r="B84" s="30">
        <v>5</v>
      </c>
      <c r="C84" s="34">
        <f t="shared" si="33"/>
        <v>2.3452078799117149</v>
      </c>
      <c r="D84" s="30">
        <v>6</v>
      </c>
      <c r="E84" s="34">
        <f t="shared" si="34"/>
        <v>2.5495097567963922</v>
      </c>
      <c r="F84" s="30">
        <v>5</v>
      </c>
      <c r="G84" s="34">
        <f t="shared" si="35"/>
        <v>2.3452078799117149</v>
      </c>
      <c r="H84" s="35">
        <v>4</v>
      </c>
      <c r="I84" s="34">
        <f t="shared" si="36"/>
        <v>2.1213203435596424</v>
      </c>
      <c r="J84" s="35">
        <v>3</v>
      </c>
      <c r="K84" s="34">
        <f t="shared" si="37"/>
        <v>1.8708286933869707</v>
      </c>
      <c r="L84" s="35">
        <v>4</v>
      </c>
      <c r="M84" s="34">
        <f t="shared" si="38"/>
        <v>2.1213203435596424</v>
      </c>
      <c r="N84" s="30">
        <v>4</v>
      </c>
      <c r="O84" s="34">
        <f t="shared" si="39"/>
        <v>2.1213203435596424</v>
      </c>
      <c r="P84" s="30">
        <v>4</v>
      </c>
      <c r="Q84" s="34">
        <f t="shared" si="40"/>
        <v>2.1213203435596424</v>
      </c>
      <c r="R84" s="30">
        <v>4</v>
      </c>
      <c r="S84" s="34">
        <f t="shared" si="41"/>
        <v>2.1213203435596424</v>
      </c>
    </row>
    <row r="85" spans="1:19" x14ac:dyDescent="0.25">
      <c r="A85" s="28">
        <v>11</v>
      </c>
      <c r="B85" s="30">
        <v>5</v>
      </c>
      <c r="C85" s="34">
        <f t="shared" si="33"/>
        <v>2.3452078799117149</v>
      </c>
      <c r="D85" s="30">
        <v>6</v>
      </c>
      <c r="E85" s="34">
        <f t="shared" si="34"/>
        <v>2.5495097567963922</v>
      </c>
      <c r="F85" s="30">
        <v>3</v>
      </c>
      <c r="G85" s="34">
        <f t="shared" si="35"/>
        <v>1.8708286933869707</v>
      </c>
      <c r="H85" s="35">
        <v>5</v>
      </c>
      <c r="I85" s="34">
        <f t="shared" si="36"/>
        <v>2.3452078799117149</v>
      </c>
      <c r="J85" s="35">
        <v>3</v>
      </c>
      <c r="K85" s="34">
        <f t="shared" si="37"/>
        <v>1.8708286933869707</v>
      </c>
      <c r="L85" s="35">
        <v>4</v>
      </c>
      <c r="M85" s="34">
        <f t="shared" si="38"/>
        <v>2.1213203435596424</v>
      </c>
      <c r="N85" s="30">
        <v>3</v>
      </c>
      <c r="O85" s="34">
        <f t="shared" si="39"/>
        <v>1.8708286933869707</v>
      </c>
      <c r="P85" s="30">
        <v>4</v>
      </c>
      <c r="Q85" s="34">
        <f t="shared" si="40"/>
        <v>2.1213203435596424</v>
      </c>
      <c r="R85" s="30">
        <v>6</v>
      </c>
      <c r="S85" s="34">
        <f t="shared" si="41"/>
        <v>2.5495097567963922</v>
      </c>
    </row>
    <row r="86" spans="1:19" x14ac:dyDescent="0.25">
      <c r="A86" s="28">
        <v>12</v>
      </c>
      <c r="B86" s="30">
        <v>7</v>
      </c>
      <c r="C86" s="34">
        <f t="shared" si="33"/>
        <v>2.7386127875258306</v>
      </c>
      <c r="D86" s="30">
        <v>6</v>
      </c>
      <c r="E86" s="34">
        <f t="shared" si="34"/>
        <v>2.5495097567963922</v>
      </c>
      <c r="F86" s="30">
        <v>7</v>
      </c>
      <c r="G86" s="34">
        <f t="shared" si="35"/>
        <v>2.7386127875258306</v>
      </c>
      <c r="H86" s="35">
        <v>5</v>
      </c>
      <c r="I86" s="34">
        <f t="shared" si="36"/>
        <v>2.3452078799117149</v>
      </c>
      <c r="J86" s="35">
        <v>5</v>
      </c>
      <c r="K86" s="34">
        <f t="shared" si="37"/>
        <v>2.3452078799117149</v>
      </c>
      <c r="L86" s="35">
        <v>6</v>
      </c>
      <c r="M86" s="34">
        <f t="shared" si="38"/>
        <v>2.5495097567963922</v>
      </c>
      <c r="N86" s="30">
        <v>6</v>
      </c>
      <c r="O86" s="34">
        <f t="shared" si="39"/>
        <v>2.5495097567963922</v>
      </c>
      <c r="P86" s="30">
        <v>5</v>
      </c>
      <c r="Q86" s="34">
        <f t="shared" si="40"/>
        <v>2.3452078799117149</v>
      </c>
      <c r="R86" s="30">
        <v>2</v>
      </c>
      <c r="S86" s="34">
        <f t="shared" si="41"/>
        <v>1.5811388300841898</v>
      </c>
    </row>
    <row r="87" spans="1:19" x14ac:dyDescent="0.25">
      <c r="A87" s="28">
        <v>13</v>
      </c>
      <c r="B87" s="30">
        <v>6</v>
      </c>
      <c r="C87" s="34">
        <f t="shared" si="33"/>
        <v>2.5495097567963922</v>
      </c>
      <c r="D87" s="30">
        <v>6</v>
      </c>
      <c r="E87" s="34">
        <f t="shared" si="34"/>
        <v>2.5495097567963922</v>
      </c>
      <c r="F87" s="30">
        <v>5</v>
      </c>
      <c r="G87" s="34">
        <f t="shared" si="35"/>
        <v>2.3452078799117149</v>
      </c>
      <c r="H87" s="35">
        <v>6</v>
      </c>
      <c r="I87" s="34">
        <f t="shared" si="36"/>
        <v>2.5495097567963922</v>
      </c>
      <c r="J87" s="35">
        <v>5</v>
      </c>
      <c r="K87" s="34">
        <f t="shared" si="37"/>
        <v>2.3452078799117149</v>
      </c>
      <c r="L87" s="35">
        <v>5</v>
      </c>
      <c r="M87" s="34">
        <f t="shared" si="38"/>
        <v>2.3452078799117149</v>
      </c>
      <c r="N87" s="30">
        <v>4</v>
      </c>
      <c r="O87" s="34">
        <f t="shared" si="39"/>
        <v>2.1213203435596424</v>
      </c>
      <c r="P87" s="30">
        <v>4</v>
      </c>
      <c r="Q87" s="34">
        <f t="shared" si="40"/>
        <v>2.1213203435596424</v>
      </c>
      <c r="R87" s="30">
        <v>3</v>
      </c>
      <c r="S87" s="34">
        <f t="shared" si="41"/>
        <v>1.8708286933869707</v>
      </c>
    </row>
    <row r="88" spans="1:19" x14ac:dyDescent="0.25">
      <c r="A88" s="28">
        <v>14</v>
      </c>
      <c r="B88" s="30">
        <v>6</v>
      </c>
      <c r="C88" s="34">
        <f t="shared" si="33"/>
        <v>2.5495097567963922</v>
      </c>
      <c r="D88" s="30">
        <v>7</v>
      </c>
      <c r="E88" s="34">
        <f t="shared" si="34"/>
        <v>2.7386127875258306</v>
      </c>
      <c r="F88" s="30">
        <v>6</v>
      </c>
      <c r="G88" s="34">
        <f t="shared" si="35"/>
        <v>2.5495097567963922</v>
      </c>
      <c r="H88" s="35">
        <v>6</v>
      </c>
      <c r="I88" s="34">
        <f t="shared" si="36"/>
        <v>2.5495097567963922</v>
      </c>
      <c r="J88" s="35">
        <v>6</v>
      </c>
      <c r="K88" s="34">
        <f t="shared" si="37"/>
        <v>2.5495097567963922</v>
      </c>
      <c r="L88" s="35">
        <v>6</v>
      </c>
      <c r="M88" s="34">
        <f t="shared" si="38"/>
        <v>2.5495097567963922</v>
      </c>
      <c r="N88" s="30">
        <v>5</v>
      </c>
      <c r="O88" s="34">
        <f t="shared" si="39"/>
        <v>2.3452078799117149</v>
      </c>
      <c r="P88" s="30">
        <v>5</v>
      </c>
      <c r="Q88" s="34">
        <f t="shared" si="40"/>
        <v>2.3452078799117149</v>
      </c>
      <c r="R88" s="30">
        <v>4</v>
      </c>
      <c r="S88" s="34">
        <f t="shared" si="41"/>
        <v>2.1213203435596424</v>
      </c>
    </row>
    <row r="89" spans="1:19" x14ac:dyDescent="0.25">
      <c r="A89" s="28">
        <v>15</v>
      </c>
      <c r="B89" s="30">
        <v>6</v>
      </c>
      <c r="C89" s="34">
        <f t="shared" si="33"/>
        <v>2.5495097567963922</v>
      </c>
      <c r="D89" s="30">
        <v>7</v>
      </c>
      <c r="E89" s="34">
        <f t="shared" si="34"/>
        <v>2.7386127875258306</v>
      </c>
      <c r="F89" s="30">
        <v>7</v>
      </c>
      <c r="G89" s="34">
        <f t="shared" si="35"/>
        <v>2.7386127875258306</v>
      </c>
      <c r="H89" s="35">
        <v>5</v>
      </c>
      <c r="I89" s="34">
        <f t="shared" si="36"/>
        <v>2.3452078799117149</v>
      </c>
      <c r="J89" s="35">
        <v>5</v>
      </c>
      <c r="K89" s="34">
        <f t="shared" si="37"/>
        <v>2.3452078799117149</v>
      </c>
      <c r="L89" s="35">
        <v>6</v>
      </c>
      <c r="M89" s="34">
        <f t="shared" si="38"/>
        <v>2.5495097567963922</v>
      </c>
      <c r="N89" s="30">
        <v>3</v>
      </c>
      <c r="O89" s="34">
        <f t="shared" si="39"/>
        <v>1.8708286933869707</v>
      </c>
      <c r="P89" s="30">
        <v>5</v>
      </c>
      <c r="Q89" s="34">
        <f t="shared" si="40"/>
        <v>2.3452078799117149</v>
      </c>
      <c r="R89" s="30">
        <v>5</v>
      </c>
      <c r="S89" s="34">
        <f t="shared" si="41"/>
        <v>2.3452078799117149</v>
      </c>
    </row>
    <row r="90" spans="1:19" x14ac:dyDescent="0.25">
      <c r="A90" s="6" t="s">
        <v>5</v>
      </c>
      <c r="B90" s="6">
        <f t="shared" ref="B90:S90" si="42">SUM(B75:B89)</f>
        <v>82</v>
      </c>
      <c r="C90" s="8">
        <f t="shared" si="42"/>
        <v>36.553861171778436</v>
      </c>
      <c r="D90" s="6">
        <f t="shared" si="42"/>
        <v>87</v>
      </c>
      <c r="E90" s="8">
        <f t="shared" si="42"/>
        <v>37.483584244448117</v>
      </c>
      <c r="F90" s="6">
        <f t="shared" si="42"/>
        <v>79</v>
      </c>
      <c r="G90" s="8">
        <f t="shared" si="42"/>
        <v>35.779006983303148</v>
      </c>
      <c r="H90" s="6">
        <f t="shared" si="42"/>
        <v>78</v>
      </c>
      <c r="I90" s="8">
        <f t="shared" si="42"/>
        <v>35.697482345304934</v>
      </c>
      <c r="J90" s="6">
        <f t="shared" si="42"/>
        <v>67</v>
      </c>
      <c r="K90" s="8">
        <f t="shared" si="42"/>
        <v>33.261015793109358</v>
      </c>
      <c r="L90" s="6">
        <f t="shared" si="42"/>
        <v>72</v>
      </c>
      <c r="M90" s="8">
        <f t="shared" si="42"/>
        <v>34.289543631885941</v>
      </c>
      <c r="N90" s="12">
        <f t="shared" si="42"/>
        <v>66</v>
      </c>
      <c r="O90" s="8">
        <f t="shared" si="42"/>
        <v>32.851180331961153</v>
      </c>
      <c r="P90" s="6">
        <f t="shared" si="42"/>
        <v>68</v>
      </c>
      <c r="Q90" s="8">
        <f t="shared" si="42"/>
        <v>33.452723570684519</v>
      </c>
      <c r="R90" s="11">
        <f t="shared" si="42"/>
        <v>59</v>
      </c>
      <c r="S90" s="8">
        <f t="shared" si="42"/>
        <v>31.093812325812124</v>
      </c>
    </row>
    <row r="91" spans="1:19" x14ac:dyDescent="0.25">
      <c r="A91" s="6" t="s">
        <v>6</v>
      </c>
      <c r="B91" s="36">
        <f t="shared" ref="B91:S91" si="43">AVERAGE(B90/15)</f>
        <v>5.4666666666666668</v>
      </c>
      <c r="C91" s="36">
        <f t="shared" si="43"/>
        <v>2.4369240781185626</v>
      </c>
      <c r="D91" s="36">
        <f t="shared" si="43"/>
        <v>5.8</v>
      </c>
      <c r="E91" s="36">
        <f t="shared" si="43"/>
        <v>2.4989056162965411</v>
      </c>
      <c r="F91" s="36">
        <f t="shared" si="43"/>
        <v>5.2666666666666666</v>
      </c>
      <c r="G91" s="36">
        <f t="shared" si="43"/>
        <v>2.3852671322202097</v>
      </c>
      <c r="H91" s="36">
        <f t="shared" si="43"/>
        <v>5.2</v>
      </c>
      <c r="I91" s="36">
        <f t="shared" si="43"/>
        <v>2.3798321563536624</v>
      </c>
      <c r="J91" s="36">
        <f t="shared" si="43"/>
        <v>4.4666666666666668</v>
      </c>
      <c r="K91" s="36">
        <f t="shared" si="43"/>
        <v>2.2174010528739574</v>
      </c>
      <c r="L91" s="36">
        <f t="shared" si="43"/>
        <v>4.8</v>
      </c>
      <c r="M91" s="36">
        <f t="shared" si="43"/>
        <v>2.2859695754590628</v>
      </c>
      <c r="N91" s="37">
        <f t="shared" si="43"/>
        <v>4.4000000000000004</v>
      </c>
      <c r="O91" s="36">
        <f t="shared" si="43"/>
        <v>2.1900786887974104</v>
      </c>
      <c r="P91" s="36">
        <f t="shared" si="43"/>
        <v>4.5333333333333332</v>
      </c>
      <c r="Q91" s="36">
        <f t="shared" si="43"/>
        <v>2.2301815713789681</v>
      </c>
      <c r="R91" s="38">
        <f t="shared" si="43"/>
        <v>3.9333333333333331</v>
      </c>
      <c r="S91" s="8">
        <f t="shared" si="43"/>
        <v>2.0729208217208082</v>
      </c>
    </row>
  </sheetData>
  <mergeCells count="46">
    <mergeCell ref="L73:M73"/>
    <mergeCell ref="N73:O73"/>
    <mergeCell ref="P73:Q73"/>
    <mergeCell ref="R73:S73"/>
    <mergeCell ref="B73:C73"/>
    <mergeCell ref="D73:E73"/>
    <mergeCell ref="F73:G73"/>
    <mergeCell ref="H73:I73"/>
    <mergeCell ref="J73:K73"/>
    <mergeCell ref="B72:S72"/>
    <mergeCell ref="V57:W57"/>
    <mergeCell ref="P25:Q25"/>
    <mergeCell ref="R25:S25"/>
    <mergeCell ref="T30:U30"/>
    <mergeCell ref="V30:W30"/>
    <mergeCell ref="B46:S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57:U57"/>
    <mergeCell ref="T3:U3"/>
    <mergeCell ref="V3:W3"/>
    <mergeCell ref="B24:S24"/>
    <mergeCell ref="B25:C25"/>
    <mergeCell ref="D25:E25"/>
    <mergeCell ref="F25:G25"/>
    <mergeCell ref="H25:I25"/>
    <mergeCell ref="J25:K25"/>
    <mergeCell ref="L25:M25"/>
    <mergeCell ref="N25:O25"/>
    <mergeCell ref="B2:S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zoomScale="85" zoomScaleNormal="85" workbookViewId="0">
      <selection activeCell="R3" sqref="R3:X15"/>
    </sheetView>
  </sheetViews>
  <sheetFormatPr defaultRowHeight="15" x14ac:dyDescent="0.25"/>
  <cols>
    <col min="1" max="1" width="20.28515625" customWidth="1"/>
    <col min="2" max="2" width="10.85546875" customWidth="1"/>
    <col min="3" max="3" width="9.85546875" customWidth="1"/>
    <col min="4" max="4" width="12.140625" customWidth="1"/>
    <col min="5" max="5" width="10.28515625" customWidth="1"/>
    <col min="6" max="6" width="10.5703125" customWidth="1"/>
    <col min="7" max="7" width="12.5703125" customWidth="1"/>
    <col min="9" max="9" width="18.28515625" customWidth="1"/>
    <col min="10" max="10" width="10.28515625" customWidth="1"/>
    <col min="11" max="13" width="10.42578125" customWidth="1"/>
    <col min="15" max="15" width="9.5703125" bestFit="1" customWidth="1"/>
    <col min="18" max="18" width="21" customWidth="1"/>
    <col min="19" max="19" width="21.42578125" customWidth="1"/>
    <col min="23" max="23" width="16.140625" customWidth="1"/>
    <col min="24" max="24" width="9.5703125" customWidth="1"/>
  </cols>
  <sheetData>
    <row r="1" spans="1:24" x14ac:dyDescent="0.25">
      <c r="A1" t="s">
        <v>17</v>
      </c>
      <c r="I1" t="s">
        <v>24</v>
      </c>
    </row>
    <row r="3" spans="1:24" ht="15.75" x14ac:dyDescent="0.25">
      <c r="A3" s="123" t="s">
        <v>104</v>
      </c>
      <c r="B3" s="123" t="s">
        <v>18</v>
      </c>
      <c r="C3" s="111" t="s">
        <v>103</v>
      </c>
      <c r="D3" s="111"/>
      <c r="E3" s="111"/>
      <c r="F3" s="123" t="s">
        <v>19</v>
      </c>
      <c r="G3" s="123" t="s">
        <v>6</v>
      </c>
      <c r="I3" s="123" t="s">
        <v>104</v>
      </c>
      <c r="J3" s="123" t="s">
        <v>18</v>
      </c>
      <c r="K3" s="111" t="s">
        <v>103</v>
      </c>
      <c r="L3" s="111"/>
      <c r="M3" s="111"/>
      <c r="N3" s="123" t="s">
        <v>19</v>
      </c>
      <c r="O3" s="123" t="s">
        <v>6</v>
      </c>
      <c r="R3" s="129" t="s">
        <v>104</v>
      </c>
      <c r="S3" s="129" t="s">
        <v>103</v>
      </c>
      <c r="T3" s="126" t="s">
        <v>100</v>
      </c>
      <c r="U3" s="127"/>
      <c r="V3" s="128"/>
      <c r="W3" s="132" t="s">
        <v>101</v>
      </c>
      <c r="X3" s="132" t="s">
        <v>102</v>
      </c>
    </row>
    <row r="4" spans="1:24" ht="15.75" x14ac:dyDescent="0.25">
      <c r="A4" s="123"/>
      <c r="B4" s="123"/>
      <c r="C4" s="6" t="s">
        <v>97</v>
      </c>
      <c r="D4" s="6" t="s">
        <v>98</v>
      </c>
      <c r="E4" s="6" t="s">
        <v>99</v>
      </c>
      <c r="F4" s="123"/>
      <c r="G4" s="123"/>
      <c r="I4" s="123"/>
      <c r="J4" s="123"/>
      <c r="K4" s="6" t="s">
        <v>97</v>
      </c>
      <c r="L4" s="6" t="s">
        <v>98</v>
      </c>
      <c r="M4" s="6" t="s">
        <v>99</v>
      </c>
      <c r="N4" s="123"/>
      <c r="O4" s="123"/>
      <c r="R4" s="131"/>
      <c r="S4" s="131"/>
      <c r="T4" s="104">
        <v>1</v>
      </c>
      <c r="U4" s="104">
        <v>2</v>
      </c>
      <c r="V4" s="104">
        <v>3</v>
      </c>
      <c r="W4" s="133"/>
      <c r="X4" s="133"/>
    </row>
    <row r="5" spans="1:24" ht="15.75" x14ac:dyDescent="0.25">
      <c r="A5" s="123" t="s">
        <v>108</v>
      </c>
      <c r="B5" s="105">
        <v>1</v>
      </c>
      <c r="C5" s="40">
        <f>'Ulangan I'!B21</f>
        <v>6.1333333333333337</v>
      </c>
      <c r="D5" s="40">
        <f>'Ulangan I'!H21</f>
        <v>5.2666666666666666</v>
      </c>
      <c r="E5" s="40">
        <f>'Ulangan I'!N21</f>
        <v>3.9333333333333331</v>
      </c>
      <c r="F5" s="40">
        <f>SUM(C5:E5)</f>
        <v>15.333333333333334</v>
      </c>
      <c r="G5" s="40">
        <f>AVERAGE(F5/3)</f>
        <v>5.1111111111111116</v>
      </c>
      <c r="I5" s="123" t="s">
        <v>108</v>
      </c>
      <c r="J5" s="7">
        <v>1</v>
      </c>
      <c r="K5" s="8">
        <f>'Ulangan I'!C21</f>
        <v>2.5716837249959363</v>
      </c>
      <c r="L5" s="8">
        <f>'Ulangan I'!I21</f>
        <v>2.3916786738912679</v>
      </c>
      <c r="M5" s="8">
        <f>'Ulangan I'!O21</f>
        <v>2.0833545410085019</v>
      </c>
      <c r="N5" s="8">
        <f>SUM(K5:M5)</f>
        <v>7.0467169398957061</v>
      </c>
      <c r="O5" s="8">
        <f>AVERAGE(N5/3)</f>
        <v>2.348905646631902</v>
      </c>
      <c r="R5" s="129" t="s">
        <v>105</v>
      </c>
      <c r="S5" s="102" t="s">
        <v>97</v>
      </c>
      <c r="T5" s="103">
        <f>K5</f>
        <v>2.5716837249959363</v>
      </c>
      <c r="U5" s="103">
        <f>K6</f>
        <v>2.5716837249959363</v>
      </c>
      <c r="V5" s="103">
        <f>K7</f>
        <v>2.4644567825906631</v>
      </c>
      <c r="W5" s="103">
        <f>SUM(T5:V5)</f>
        <v>7.6078242325825354</v>
      </c>
      <c r="X5" s="103">
        <f>AVERAGE(T5:V5)</f>
        <v>2.5359414108608451</v>
      </c>
    </row>
    <row r="6" spans="1:24" ht="15.75" x14ac:dyDescent="0.25">
      <c r="A6" s="123"/>
      <c r="B6" s="105">
        <v>2</v>
      </c>
      <c r="C6" s="40">
        <f>'Ulangan II'!B21</f>
        <v>6.1333333333333337</v>
      </c>
      <c r="D6" s="40">
        <f>'Ulangan II'!H21</f>
        <v>5.2666666666666666</v>
      </c>
      <c r="E6" s="40">
        <f>'Ulangan II'!N21</f>
        <v>3.9333333333333331</v>
      </c>
      <c r="F6" s="40">
        <f t="shared" ref="F6:F7" si="0">SUM(C6:E6)</f>
        <v>15.333333333333334</v>
      </c>
      <c r="G6" s="40">
        <f t="shared" ref="G6:G7" si="1">AVERAGE(F6/3)</f>
        <v>5.1111111111111116</v>
      </c>
      <c r="I6" s="123"/>
      <c r="J6" s="7">
        <v>2</v>
      </c>
      <c r="K6" s="8">
        <f>'Ulangan II'!C21</f>
        <v>2.5716837249959363</v>
      </c>
      <c r="L6" s="8">
        <f>'Ulangan II'!I21</f>
        <v>2.3916786738912679</v>
      </c>
      <c r="M6" s="8">
        <f>'Ulangan II'!O21</f>
        <v>2.0833545410085019</v>
      </c>
      <c r="N6" s="8">
        <f t="shared" ref="N6:N7" si="2">SUM(K6:M6)</f>
        <v>7.0467169398957061</v>
      </c>
      <c r="O6" s="8">
        <f t="shared" ref="O6:O7" si="3">AVERAGE(N6/3)</f>
        <v>2.348905646631902</v>
      </c>
      <c r="R6" s="130"/>
      <c r="S6" s="102" t="s">
        <v>98</v>
      </c>
      <c r="T6" s="103">
        <f>K10</f>
        <v>2.5590768562806407</v>
      </c>
      <c r="U6" s="103">
        <f>K11</f>
        <v>2.5590768562806407</v>
      </c>
      <c r="V6" s="103">
        <f>K12</f>
        <v>2.4608321049179946</v>
      </c>
      <c r="W6" s="103">
        <f t="shared" ref="W6:W14" si="4">SUM(T6:V6)</f>
        <v>7.5789858174792766</v>
      </c>
      <c r="X6" s="103">
        <f t="shared" ref="X6:X14" si="5">AVERAGE(T6:V6)</f>
        <v>2.5263286058264254</v>
      </c>
    </row>
    <row r="7" spans="1:24" ht="15.75" x14ac:dyDescent="0.25">
      <c r="A7" s="123"/>
      <c r="B7" s="105">
        <v>3</v>
      </c>
      <c r="C7" s="40">
        <f>'Ulangan III'!B21</f>
        <v>5.6</v>
      </c>
      <c r="D7" s="40">
        <f>'Ulangan III'!H21</f>
        <v>4.8666666666666663</v>
      </c>
      <c r="E7" s="40">
        <f>'Ulangan III'!N21</f>
        <v>4.2</v>
      </c>
      <c r="F7" s="40">
        <f t="shared" si="0"/>
        <v>14.666666666666664</v>
      </c>
      <c r="G7" s="40">
        <f t="shared" si="1"/>
        <v>4.8888888888888884</v>
      </c>
      <c r="I7" s="123"/>
      <c r="J7" s="7">
        <v>3</v>
      </c>
      <c r="K7" s="8">
        <f>'Ulangan III'!C21</f>
        <v>2.4644567825906631</v>
      </c>
      <c r="L7" s="8">
        <f>'Ulangan III'!I21</f>
        <v>2.2965085894191537</v>
      </c>
      <c r="M7" s="8">
        <f>'Ulangan III'!O21</f>
        <v>2.1324349633040192</v>
      </c>
      <c r="N7" s="8">
        <f t="shared" si="2"/>
        <v>6.8934003353138369</v>
      </c>
      <c r="O7" s="8">
        <f t="shared" si="3"/>
        <v>2.297800111771279</v>
      </c>
      <c r="R7" s="131"/>
      <c r="S7" s="102" t="s">
        <v>99</v>
      </c>
      <c r="T7" s="103">
        <f>K15</f>
        <v>2.2435441399432872</v>
      </c>
      <c r="U7" s="103">
        <f>K16</f>
        <v>2.2435441399432872</v>
      </c>
      <c r="V7" s="103">
        <f>K17</f>
        <v>2.2489442181503505</v>
      </c>
      <c r="W7" s="103">
        <f t="shared" si="4"/>
        <v>6.7360324980369253</v>
      </c>
      <c r="X7" s="103">
        <f t="shared" si="5"/>
        <v>2.2453441660123086</v>
      </c>
    </row>
    <row r="8" spans="1:24" ht="15.75" x14ac:dyDescent="0.25">
      <c r="A8" s="124" t="s">
        <v>20</v>
      </c>
      <c r="B8" s="124"/>
      <c r="C8" s="41">
        <f>SUM(C5:C7)</f>
        <v>17.866666666666667</v>
      </c>
      <c r="D8" s="41">
        <f t="shared" ref="D8:F8" si="6">SUM(D5:D7)</f>
        <v>15.399999999999999</v>
      </c>
      <c r="E8" s="41">
        <f t="shared" si="6"/>
        <v>12.066666666666666</v>
      </c>
      <c r="F8" s="41">
        <f t="shared" si="6"/>
        <v>45.333333333333329</v>
      </c>
      <c r="G8" s="41">
        <f>AVERAGE(F8/3)</f>
        <v>15.111111111111109</v>
      </c>
      <c r="I8" s="124" t="s">
        <v>20</v>
      </c>
      <c r="J8" s="124"/>
      <c r="K8" s="22">
        <f>SUM(K5:K7)</f>
        <v>7.6078242325825354</v>
      </c>
      <c r="L8" s="22">
        <f t="shared" ref="L8:N8" si="7">SUM(L5:L7)</f>
        <v>7.0798659372016894</v>
      </c>
      <c r="M8" s="22">
        <f t="shared" si="7"/>
        <v>6.2991440453210235</v>
      </c>
      <c r="N8" s="22">
        <f t="shared" si="7"/>
        <v>20.986834215105247</v>
      </c>
      <c r="O8" s="22">
        <f>AVERAGE(N8/3)</f>
        <v>6.9956114050350822</v>
      </c>
      <c r="P8" s="29">
        <f>N5+N10+N15</f>
        <v>19.943585649753125</v>
      </c>
      <c r="R8" s="129" t="s">
        <v>106</v>
      </c>
      <c r="S8" s="102" t="s">
        <v>97</v>
      </c>
      <c r="T8" s="103">
        <f>L5</f>
        <v>2.3916786738912679</v>
      </c>
      <c r="U8" s="103">
        <f>L6</f>
        <v>2.3916786738912679</v>
      </c>
      <c r="V8" s="103">
        <f>L7</f>
        <v>2.2965085894191537</v>
      </c>
      <c r="W8" s="103">
        <f t="shared" si="4"/>
        <v>7.0798659372016894</v>
      </c>
      <c r="X8" s="103">
        <f t="shared" si="5"/>
        <v>2.359955312400563</v>
      </c>
    </row>
    <row r="9" spans="1:24" ht="15.75" x14ac:dyDescent="0.25">
      <c r="A9" s="125" t="s">
        <v>21</v>
      </c>
      <c r="B9" s="125"/>
      <c r="C9" s="42">
        <f>AVERAGE(C8/3)</f>
        <v>5.9555555555555557</v>
      </c>
      <c r="D9" s="42">
        <f t="shared" ref="D9:G9" si="8">AVERAGE(D8/3)</f>
        <v>5.1333333333333329</v>
      </c>
      <c r="E9" s="42">
        <f t="shared" si="8"/>
        <v>4.0222222222222221</v>
      </c>
      <c r="F9" s="42">
        <f t="shared" si="8"/>
        <v>15.111111111111109</v>
      </c>
      <c r="G9" s="42">
        <f t="shared" si="8"/>
        <v>5.0370370370370363</v>
      </c>
      <c r="I9" s="125" t="s">
        <v>21</v>
      </c>
      <c r="J9" s="125"/>
      <c r="K9" s="23">
        <f>AVERAGE(K8/3)</f>
        <v>2.5359414108608451</v>
      </c>
      <c r="L9" s="23">
        <f t="shared" ref="L9:N9" si="9">AVERAGE(L8/3)</f>
        <v>2.359955312400563</v>
      </c>
      <c r="M9" s="23">
        <f t="shared" si="9"/>
        <v>2.0997146817736745</v>
      </c>
      <c r="N9" s="23">
        <f t="shared" si="9"/>
        <v>6.9956114050350822</v>
      </c>
      <c r="O9" s="23">
        <f>AVERAGE(O8/3)</f>
        <v>2.3318704683450275</v>
      </c>
      <c r="R9" s="130"/>
      <c r="S9" s="102" t="s">
        <v>98</v>
      </c>
      <c r="T9" s="103">
        <f>L10</f>
        <v>2.3399850373870761</v>
      </c>
      <c r="U9" s="103">
        <f>L11</f>
        <v>2.3399850373870761</v>
      </c>
      <c r="V9" s="103">
        <f>L12</f>
        <v>2.2661936722773315</v>
      </c>
      <c r="W9" s="103">
        <f t="shared" si="4"/>
        <v>6.9461637470514841</v>
      </c>
      <c r="X9" s="103">
        <f t="shared" si="5"/>
        <v>2.3153879156838282</v>
      </c>
    </row>
    <row r="10" spans="1:24" ht="15.75" x14ac:dyDescent="0.25">
      <c r="A10" s="123" t="s">
        <v>106</v>
      </c>
      <c r="B10" s="105">
        <v>1</v>
      </c>
      <c r="C10" s="40">
        <f>'Ulangan I'!D21</f>
        <v>6.0666666666666664</v>
      </c>
      <c r="D10" s="40">
        <f>'Ulangan I'!J21</f>
        <v>5</v>
      </c>
      <c r="E10" s="40">
        <f>'Ulangan I'!P21</f>
        <v>3.2</v>
      </c>
      <c r="F10" s="40">
        <f>SUM(C10:E10)</f>
        <v>14.266666666666666</v>
      </c>
      <c r="G10" s="40">
        <f>AVERAGE(F10/3)</f>
        <v>4.7555555555555555</v>
      </c>
      <c r="I10" s="123" t="s">
        <v>106</v>
      </c>
      <c r="J10" s="7">
        <v>1</v>
      </c>
      <c r="K10" s="8">
        <f>'Ulangan I'!E21</f>
        <v>2.5590768562806407</v>
      </c>
      <c r="L10" s="8">
        <f>'Ulangan I'!K21</f>
        <v>2.3399850373870761</v>
      </c>
      <c r="M10" s="8">
        <f>'Ulangan I'!Q21</f>
        <v>1.8999269154053415</v>
      </c>
      <c r="N10" s="8">
        <f>SUM(K10:M10)</f>
        <v>6.7989888090730588</v>
      </c>
      <c r="O10" s="8">
        <f>AVERAGE(N10/3)</f>
        <v>2.2663296030243529</v>
      </c>
      <c r="R10" s="131"/>
      <c r="S10" s="102" t="s">
        <v>99</v>
      </c>
      <c r="T10" s="103">
        <f>L15</f>
        <v>2.2559406682630287</v>
      </c>
      <c r="U10" s="103">
        <f>L16</f>
        <v>2.2559406682630292</v>
      </c>
      <c r="V10" s="103">
        <f>L17</f>
        <v>2.276266582226897</v>
      </c>
      <c r="W10" s="103">
        <f t="shared" si="4"/>
        <v>6.788147918752955</v>
      </c>
      <c r="X10" s="103">
        <f t="shared" si="5"/>
        <v>2.2627159729176518</v>
      </c>
    </row>
    <row r="11" spans="1:24" ht="15.75" x14ac:dyDescent="0.25">
      <c r="A11" s="123"/>
      <c r="B11" s="105">
        <v>2</v>
      </c>
      <c r="C11" s="40">
        <f>'Ulangan II'!D21</f>
        <v>6.0666666666666664</v>
      </c>
      <c r="D11" s="40">
        <f>'Ulangan II'!J21</f>
        <v>5</v>
      </c>
      <c r="E11" s="40">
        <f>'Ulangan II'!P21</f>
        <v>3.2</v>
      </c>
      <c r="F11" s="40">
        <f t="shared" ref="F11:F12" si="10">SUM(C11:E11)</f>
        <v>14.266666666666666</v>
      </c>
      <c r="G11" s="40">
        <f t="shared" ref="G11:G12" si="11">AVERAGE(F11/3)</f>
        <v>4.7555555555555555</v>
      </c>
      <c r="I11" s="123"/>
      <c r="J11" s="7">
        <v>2</v>
      </c>
      <c r="K11" s="8">
        <f>'Ulangan II'!E21</f>
        <v>2.5590768562806407</v>
      </c>
      <c r="L11" s="8">
        <f>'Ulangan II'!K21</f>
        <v>2.3399850373870761</v>
      </c>
      <c r="M11" s="8">
        <f>'Ulangan II'!Q21</f>
        <v>1.8999269154053415</v>
      </c>
      <c r="N11" s="8">
        <f t="shared" ref="N11:N12" si="12">SUM(K11:M11)</f>
        <v>6.7989888090730588</v>
      </c>
      <c r="O11" s="8">
        <f t="shared" ref="O11:O12" si="13">AVERAGE(N11/3)</f>
        <v>2.2663296030243529</v>
      </c>
      <c r="R11" s="129" t="s">
        <v>107</v>
      </c>
      <c r="S11" s="102" t="s">
        <v>97</v>
      </c>
      <c r="T11" s="103">
        <f>M5</f>
        <v>2.0833545410085019</v>
      </c>
      <c r="U11" s="103">
        <f>M6</f>
        <v>2.0833545410085019</v>
      </c>
      <c r="V11" s="103">
        <f>M7</f>
        <v>2.1324349633040192</v>
      </c>
      <c r="W11" s="103">
        <f t="shared" si="4"/>
        <v>6.2991440453210235</v>
      </c>
      <c r="X11" s="103">
        <f t="shared" si="5"/>
        <v>2.0997146817736745</v>
      </c>
    </row>
    <row r="12" spans="1:24" ht="15.75" x14ac:dyDescent="0.25">
      <c r="A12" s="123"/>
      <c r="B12" s="105">
        <v>3</v>
      </c>
      <c r="C12" s="40">
        <f>'Ulangan III'!D21</f>
        <v>5.6</v>
      </c>
      <c r="D12" s="40">
        <f>'Ulangan III'!J21</f>
        <v>4.666666666666667</v>
      </c>
      <c r="E12" s="40">
        <f>'Ulangan III'!P21</f>
        <v>3.1333333333333333</v>
      </c>
      <c r="F12" s="40">
        <f t="shared" si="10"/>
        <v>13.399999999999999</v>
      </c>
      <c r="G12" s="40">
        <f t="shared" si="11"/>
        <v>4.4666666666666659</v>
      </c>
      <c r="I12" s="123"/>
      <c r="J12" s="7">
        <v>3</v>
      </c>
      <c r="K12" s="8">
        <f>'Ulangan III'!E21</f>
        <v>2.4608321049179946</v>
      </c>
      <c r="L12" s="8">
        <f>'Ulangan III'!K21</f>
        <v>2.2661936722773315</v>
      </c>
      <c r="M12" s="8">
        <f>'Ulangan III'!Q21</f>
        <v>1.8713143923519291</v>
      </c>
      <c r="N12" s="8">
        <f t="shared" si="12"/>
        <v>6.5983401695472548</v>
      </c>
      <c r="O12" s="8">
        <f t="shared" si="13"/>
        <v>2.1994467231824184</v>
      </c>
      <c r="R12" s="130"/>
      <c r="S12" s="102" t="s">
        <v>98</v>
      </c>
      <c r="T12" s="103">
        <f>M10</f>
        <v>1.8999269154053415</v>
      </c>
      <c r="U12" s="103">
        <f>M11</f>
        <v>1.8999269154053415</v>
      </c>
      <c r="V12" s="103">
        <f>M12</f>
        <v>1.8713143923519291</v>
      </c>
      <c r="W12" s="103">
        <f t="shared" si="4"/>
        <v>5.6711682231626117</v>
      </c>
      <c r="X12" s="103">
        <f t="shared" si="5"/>
        <v>1.8903894077208705</v>
      </c>
    </row>
    <row r="13" spans="1:24" ht="15.75" x14ac:dyDescent="0.25">
      <c r="A13" s="124" t="s">
        <v>20</v>
      </c>
      <c r="B13" s="124"/>
      <c r="C13" s="41">
        <f>SUM(C10:C12)</f>
        <v>17.733333333333334</v>
      </c>
      <c r="D13" s="41">
        <f>SUM(D10:D12)</f>
        <v>14.666666666666668</v>
      </c>
      <c r="E13" s="41">
        <f>SUM(E10:E12)</f>
        <v>9.5333333333333332</v>
      </c>
      <c r="F13" s="41">
        <f>SUM(F10:F12)</f>
        <v>41.93333333333333</v>
      </c>
      <c r="G13" s="41">
        <f>AVERAGE(F13/3)</f>
        <v>13.977777777777776</v>
      </c>
      <c r="I13" s="124" t="s">
        <v>20</v>
      </c>
      <c r="J13" s="124"/>
      <c r="K13" s="22">
        <f>SUM(K10:K12)</f>
        <v>7.5789858174792766</v>
      </c>
      <c r="L13" s="22">
        <f t="shared" ref="L13:N13" si="14">SUM(L10:L12)</f>
        <v>6.9461637470514841</v>
      </c>
      <c r="M13" s="22">
        <f t="shared" si="14"/>
        <v>5.6711682231626117</v>
      </c>
      <c r="N13" s="22">
        <f t="shared" si="14"/>
        <v>20.196317787693374</v>
      </c>
      <c r="O13" s="22">
        <f>AVERAGE(N13/3)</f>
        <v>6.7321059292311247</v>
      </c>
      <c r="P13" s="29">
        <f>N6+N11+N16</f>
        <v>19.943585649753125</v>
      </c>
      <c r="R13" s="131"/>
      <c r="S13" s="102" t="s">
        <v>99</v>
      </c>
      <c r="T13" s="103">
        <f>M15</f>
        <v>1.5983950925780424</v>
      </c>
      <c r="U13" s="103">
        <f>M16</f>
        <v>1.5983950925780424</v>
      </c>
      <c r="V13" s="103">
        <f>M17</f>
        <v>1.5778368422893045</v>
      </c>
      <c r="W13" s="103">
        <f t="shared" si="4"/>
        <v>4.7746270274453888</v>
      </c>
      <c r="X13" s="103">
        <f t="shared" si="5"/>
        <v>1.5915423424817963</v>
      </c>
    </row>
    <row r="14" spans="1:24" ht="15.75" x14ac:dyDescent="0.25">
      <c r="A14" s="125" t="s">
        <v>22</v>
      </c>
      <c r="B14" s="125"/>
      <c r="C14" s="42">
        <f>AVERAGE(C13/3)</f>
        <v>5.9111111111111114</v>
      </c>
      <c r="D14" s="42">
        <f t="shared" ref="D14:F14" si="15">AVERAGE(D13/3)</f>
        <v>4.8888888888888893</v>
      </c>
      <c r="E14" s="42">
        <f t="shared" si="15"/>
        <v>3.1777777777777776</v>
      </c>
      <c r="F14" s="42">
        <f t="shared" si="15"/>
        <v>13.977777777777776</v>
      </c>
      <c r="G14" s="42">
        <f>AVERAGE(G13/3)</f>
        <v>4.659259259259259</v>
      </c>
      <c r="I14" s="125" t="s">
        <v>22</v>
      </c>
      <c r="J14" s="125"/>
      <c r="K14" s="23">
        <f>AVERAGE(K13/3)</f>
        <v>2.5263286058264254</v>
      </c>
      <c r="L14" s="23">
        <f t="shared" ref="L14:N14" si="16">AVERAGE(L13/3)</f>
        <v>2.3153879156838282</v>
      </c>
      <c r="M14" s="23">
        <f t="shared" si="16"/>
        <v>1.8903894077208705</v>
      </c>
      <c r="N14" s="23">
        <f t="shared" si="16"/>
        <v>6.7321059292311247</v>
      </c>
      <c r="O14" s="23">
        <f>AVERAGE(O13/3)</f>
        <v>2.2440353097437082</v>
      </c>
      <c r="R14" s="102" t="s">
        <v>19</v>
      </c>
      <c r="S14" s="103"/>
      <c r="T14" s="103">
        <f>SUM(T5:T13)</f>
        <v>19.943585649753125</v>
      </c>
      <c r="U14" s="103">
        <f>SUM(U5:U13)</f>
        <v>19.943585649753125</v>
      </c>
      <c r="V14" s="103">
        <f>SUM(V5:V13)</f>
        <v>19.594788147527645</v>
      </c>
      <c r="W14" s="103">
        <f t="shared" si="4"/>
        <v>59.481959447033894</v>
      </c>
      <c r="X14" s="103">
        <f t="shared" si="5"/>
        <v>19.827319815677964</v>
      </c>
    </row>
    <row r="15" spans="1:24" ht="15.75" x14ac:dyDescent="0.25">
      <c r="A15" s="123" t="s">
        <v>107</v>
      </c>
      <c r="B15" s="105">
        <v>1</v>
      </c>
      <c r="C15" s="40">
        <f>'Ulangan I'!F21</f>
        <v>4.666666666666667</v>
      </c>
      <c r="D15" s="40">
        <f>'Ulangan I'!L21</f>
        <v>4.666666666666667</v>
      </c>
      <c r="E15" s="40">
        <f>'Ulangan I'!R21</f>
        <v>2.2000000000000002</v>
      </c>
      <c r="F15" s="40">
        <f>SUM(C15:E15)</f>
        <v>11.533333333333335</v>
      </c>
      <c r="G15" s="40">
        <f>AVERAGE(F15/3)</f>
        <v>3.844444444444445</v>
      </c>
      <c r="I15" s="123" t="s">
        <v>107</v>
      </c>
      <c r="J15" s="7">
        <v>1</v>
      </c>
      <c r="K15" s="8">
        <f>'Ulangan I'!G21</f>
        <v>2.2435441399432872</v>
      </c>
      <c r="L15" s="8">
        <f>'Ulangan I'!M21</f>
        <v>2.2559406682630287</v>
      </c>
      <c r="M15" s="8">
        <f>'Ulangan I'!S21</f>
        <v>1.5983950925780424</v>
      </c>
      <c r="N15" s="8">
        <f>SUM(K15:M15)</f>
        <v>6.097879900784358</v>
      </c>
      <c r="O15" s="8">
        <f>AVERAGE(N15/3)</f>
        <v>2.032626633594786</v>
      </c>
      <c r="R15" s="102" t="s">
        <v>102</v>
      </c>
      <c r="S15" s="103"/>
      <c r="T15" s="103">
        <f>AVERAGE(T5:T13)</f>
        <v>2.2159539610836805</v>
      </c>
      <c r="U15" s="103">
        <f t="shared" ref="U15:X15" si="17">AVERAGE(U5:U13)</f>
        <v>2.2159539610836805</v>
      </c>
      <c r="V15" s="103">
        <f t="shared" si="17"/>
        <v>2.1771986830586272</v>
      </c>
      <c r="W15" s="103">
        <f t="shared" si="17"/>
        <v>6.6091066052259873</v>
      </c>
      <c r="X15" s="103">
        <f t="shared" si="17"/>
        <v>2.2030355350753297</v>
      </c>
    </row>
    <row r="16" spans="1:24" x14ac:dyDescent="0.25">
      <c r="A16" s="123"/>
      <c r="B16" s="105">
        <v>2</v>
      </c>
      <c r="C16" s="40">
        <f>'Ulangan II'!F21</f>
        <v>4.666666666666667</v>
      </c>
      <c r="D16" s="40">
        <f>'Ulangan II'!L21</f>
        <v>4.666666666666667</v>
      </c>
      <c r="E16" s="40">
        <f>'Ulangan II'!R21</f>
        <v>2.2000000000000002</v>
      </c>
      <c r="F16" s="40">
        <f t="shared" ref="F16:F17" si="18">SUM(C16:E16)</f>
        <v>11.533333333333335</v>
      </c>
      <c r="G16" s="40">
        <f t="shared" ref="G16:G17" si="19">AVERAGE(F16/3)</f>
        <v>3.844444444444445</v>
      </c>
      <c r="I16" s="123"/>
      <c r="J16" s="7">
        <v>2</v>
      </c>
      <c r="K16" s="8">
        <f>'Ulangan II'!G21</f>
        <v>2.2435441399432872</v>
      </c>
      <c r="L16" s="8">
        <f>'Ulangan II'!M21</f>
        <v>2.2559406682630292</v>
      </c>
      <c r="M16" s="8">
        <f>'Ulangan II'!S21</f>
        <v>1.5983950925780424</v>
      </c>
      <c r="N16" s="8">
        <f t="shared" ref="N16:N17" si="20">SUM(K16:M16)</f>
        <v>6.0978799007843589</v>
      </c>
      <c r="O16" s="8">
        <f t="shared" ref="O16:O17" si="21">AVERAGE(N16/3)</f>
        <v>2.0326266335947865</v>
      </c>
    </row>
    <row r="17" spans="1:36" x14ac:dyDescent="0.25">
      <c r="A17" s="123"/>
      <c r="B17" s="105">
        <v>3</v>
      </c>
      <c r="C17" s="40">
        <f>'Ulangan III'!F21</f>
        <v>4.666666666666667</v>
      </c>
      <c r="D17" s="40">
        <f>'Ulangan III'!L21</f>
        <v>4.7333333333333334</v>
      </c>
      <c r="E17" s="40">
        <f>'Ulangan III'!R21</f>
        <v>2.1333333333333333</v>
      </c>
      <c r="F17" s="40">
        <f t="shared" si="18"/>
        <v>11.533333333333333</v>
      </c>
      <c r="G17" s="40">
        <f t="shared" si="19"/>
        <v>3.8444444444444446</v>
      </c>
      <c r="I17" s="123"/>
      <c r="J17" s="7">
        <v>3</v>
      </c>
      <c r="K17" s="8">
        <f>'Ulangan III'!G21</f>
        <v>2.2489442181503505</v>
      </c>
      <c r="L17" s="8">
        <f>'Ulangan III'!M21</f>
        <v>2.276266582226897</v>
      </c>
      <c r="M17" s="8">
        <f>'Ulangan III'!S21</f>
        <v>1.5778368422893045</v>
      </c>
      <c r="N17" s="8">
        <f t="shared" si="20"/>
        <v>6.1030476426665521</v>
      </c>
      <c r="O17" s="8">
        <f t="shared" si="21"/>
        <v>2.0343492142221842</v>
      </c>
      <c r="P17" s="29">
        <f>N7+N12+N17</f>
        <v>19.594788147527645</v>
      </c>
    </row>
    <row r="18" spans="1:36" x14ac:dyDescent="0.25">
      <c r="A18" s="124" t="s">
        <v>20</v>
      </c>
      <c r="B18" s="124"/>
      <c r="C18" s="41">
        <f>SUM(C15:C17)</f>
        <v>14</v>
      </c>
      <c r="D18" s="41">
        <f t="shared" ref="D18:F18" si="22">SUM(D15:D17)</f>
        <v>14.066666666666666</v>
      </c>
      <c r="E18" s="41">
        <f t="shared" si="22"/>
        <v>6.5333333333333332</v>
      </c>
      <c r="F18" s="41">
        <f t="shared" si="22"/>
        <v>34.6</v>
      </c>
      <c r="G18" s="41">
        <f>AVERAGE(F18/3)</f>
        <v>11.533333333333333</v>
      </c>
      <c r="I18" s="124" t="s">
        <v>20</v>
      </c>
      <c r="J18" s="124"/>
      <c r="K18" s="22">
        <f>SUM(K15:K17)</f>
        <v>6.7360324980369253</v>
      </c>
      <c r="L18" s="22">
        <f t="shared" ref="L18:N18" si="23">SUM(L15:L17)</f>
        <v>6.788147918752955</v>
      </c>
      <c r="M18" s="22">
        <f t="shared" si="23"/>
        <v>4.7746270274453888</v>
      </c>
      <c r="N18" s="22">
        <f t="shared" si="23"/>
        <v>18.298807444235269</v>
      </c>
      <c r="O18" s="22">
        <f>AVERAGE(N18/3)</f>
        <v>6.0996024814117566</v>
      </c>
    </row>
    <row r="19" spans="1:36" x14ac:dyDescent="0.25">
      <c r="A19" s="125" t="s">
        <v>22</v>
      </c>
      <c r="B19" s="125"/>
      <c r="C19" s="42">
        <f>AVERAGE(C18/3)</f>
        <v>4.666666666666667</v>
      </c>
      <c r="D19" s="42">
        <f t="shared" ref="D19:F19" si="24">AVERAGE(D18/3)</f>
        <v>4.6888888888888891</v>
      </c>
      <c r="E19" s="42">
        <f t="shared" si="24"/>
        <v>2.1777777777777776</v>
      </c>
      <c r="F19" s="42">
        <f t="shared" si="24"/>
        <v>11.533333333333333</v>
      </c>
      <c r="G19" s="42">
        <f>AVERAGE(G18/3)</f>
        <v>3.8444444444444446</v>
      </c>
      <c r="I19" s="125" t="s">
        <v>22</v>
      </c>
      <c r="J19" s="125"/>
      <c r="K19" s="23">
        <f>AVERAGE(K18/3)</f>
        <v>2.2453441660123086</v>
      </c>
      <c r="L19" s="23">
        <f t="shared" ref="L19:N19" si="25">AVERAGE(L18/3)</f>
        <v>2.2627159729176518</v>
      </c>
      <c r="M19" s="23">
        <f t="shared" si="25"/>
        <v>1.5915423424817963</v>
      </c>
      <c r="N19" s="23">
        <f t="shared" si="25"/>
        <v>6.0996024814117566</v>
      </c>
      <c r="O19" s="23">
        <f>AVERAGE(O18/3)</f>
        <v>2.0332008271372524</v>
      </c>
    </row>
    <row r="20" spans="1:36" x14ac:dyDescent="0.25">
      <c r="A20" s="111" t="s">
        <v>19</v>
      </c>
      <c r="B20" s="111"/>
      <c r="C20" s="40">
        <f>SUM(C8,C13,C18)</f>
        <v>49.6</v>
      </c>
      <c r="D20" s="40">
        <f t="shared" ref="D20:G20" si="26">SUM(D8,D13,D18)</f>
        <v>44.133333333333333</v>
      </c>
      <c r="E20" s="40">
        <f t="shared" si="26"/>
        <v>28.133333333333333</v>
      </c>
      <c r="F20" s="40">
        <f t="shared" si="26"/>
        <v>121.86666666666665</v>
      </c>
      <c r="G20" s="40">
        <f t="shared" si="26"/>
        <v>40.62222222222222</v>
      </c>
      <c r="I20" s="111" t="s">
        <v>19</v>
      </c>
      <c r="J20" s="111"/>
      <c r="K20" s="8">
        <f>SUM(K8,K13,K18)</f>
        <v>21.922842548098735</v>
      </c>
      <c r="L20" s="8">
        <f t="shared" ref="L20:O20" si="27">SUM(L8,L13,L18)</f>
        <v>20.814177603006129</v>
      </c>
      <c r="M20" s="8">
        <f t="shared" si="27"/>
        <v>16.744939295929022</v>
      </c>
      <c r="N20" s="8">
        <f t="shared" si="27"/>
        <v>59.481959447033887</v>
      </c>
      <c r="O20" s="8">
        <f t="shared" si="27"/>
        <v>19.827319815677964</v>
      </c>
    </row>
    <row r="21" spans="1:36" x14ac:dyDescent="0.25">
      <c r="A21" s="111" t="s">
        <v>23</v>
      </c>
      <c r="B21" s="111"/>
      <c r="C21" s="40">
        <f>SUM(C9,C14,C19)</f>
        <v>16.533333333333335</v>
      </c>
      <c r="D21" s="40">
        <f t="shared" ref="D21:G21" si="28">SUM(D9,D14,D19)</f>
        <v>14.711111111111112</v>
      </c>
      <c r="E21" s="40">
        <f t="shared" si="28"/>
        <v>9.3777777777777764</v>
      </c>
      <c r="F21" s="40">
        <f t="shared" si="28"/>
        <v>40.62222222222222</v>
      </c>
      <c r="G21" s="40">
        <f t="shared" si="28"/>
        <v>13.540740740740741</v>
      </c>
      <c r="I21" s="111" t="s">
        <v>23</v>
      </c>
      <c r="J21" s="111"/>
      <c r="K21" s="8">
        <f>SUM(K9,K14,K19)</f>
        <v>7.3076141826995791</v>
      </c>
      <c r="L21" s="8">
        <f t="shared" ref="L21:O21" si="29">SUM(L9,L14,L19)</f>
        <v>6.9380592010020425</v>
      </c>
      <c r="M21" s="8">
        <f t="shared" si="29"/>
        <v>5.581646431976341</v>
      </c>
      <c r="N21" s="8">
        <f t="shared" si="29"/>
        <v>19.827319815677964</v>
      </c>
      <c r="O21" s="8">
        <f t="shared" si="29"/>
        <v>6.6091066052259873</v>
      </c>
    </row>
    <row r="23" spans="1:36" x14ac:dyDescent="0.25">
      <c r="A23" s="24" t="s">
        <v>25</v>
      </c>
      <c r="B23">
        <f>E23*H23</f>
        <v>27</v>
      </c>
      <c r="D23" s="24" t="s">
        <v>26</v>
      </c>
      <c r="E23">
        <v>9</v>
      </c>
      <c r="G23" t="s">
        <v>27</v>
      </c>
      <c r="H23">
        <v>3</v>
      </c>
      <c r="T23" s="56"/>
      <c r="U23" s="56"/>
      <c r="V23" s="56"/>
      <c r="W23" s="58"/>
      <c r="X23" s="56"/>
    </row>
    <row r="24" spans="1:36" x14ac:dyDescent="0.25">
      <c r="A24" t="s">
        <v>28</v>
      </c>
      <c r="B24" s="25">
        <f>(N20^2)/B23</f>
        <v>131.04087035772534</v>
      </c>
    </row>
    <row r="25" spans="1:36" x14ac:dyDescent="0.25">
      <c r="A25" t="s">
        <v>29</v>
      </c>
      <c r="B25" s="25">
        <f>(K5^2+L5^2+M5^2+K6^2+L6^2+M6^2+K7^2+L7^2+M7^2+K10^2+L10^2+M10^2+K11^2+L11^2+M11^2+K12^2+L12^2+M12^2+K15^2+L15^2+M15^2+K16^2+L16^2+M16^2+K17^2+L17^2+M17^2)-B24</f>
        <v>2.2473667602153284</v>
      </c>
      <c r="G25" t="s">
        <v>66</v>
      </c>
      <c r="H25">
        <v>3</v>
      </c>
      <c r="K25" t="s">
        <v>8</v>
      </c>
      <c r="L25" s="29">
        <f>K9</f>
        <v>2.5359414108608451</v>
      </c>
      <c r="N25" s="56" t="s">
        <v>69</v>
      </c>
      <c r="O25" s="56"/>
      <c r="P25" s="56"/>
      <c r="Q25" s="56"/>
      <c r="R25" s="57" t="s">
        <v>65</v>
      </c>
      <c r="S25" s="56">
        <f>(D39/H23)^0.5</f>
        <v>1.9085671008230679E-2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9"/>
      <c r="AJ25" s="60"/>
    </row>
    <row r="26" spans="1:36" x14ac:dyDescent="0.25">
      <c r="A26" t="s">
        <v>30</v>
      </c>
      <c r="B26" s="25">
        <f>((((N5+N10+N15)^2+(N6+N11+N16)^2+(N7+N12+N17)^2))/E23)-B24</f>
        <v>9.0118294488092943E-3</v>
      </c>
      <c r="G26" t="s">
        <v>67</v>
      </c>
      <c r="H26">
        <v>3</v>
      </c>
      <c r="K26" t="s">
        <v>11</v>
      </c>
      <c r="L26" s="29">
        <f>K14</f>
        <v>2.5263286058264254</v>
      </c>
      <c r="N26" s="61" t="s">
        <v>70</v>
      </c>
      <c r="O26" s="61" t="s">
        <v>71</v>
      </c>
      <c r="P26" s="122" t="s">
        <v>72</v>
      </c>
      <c r="Q26" s="122"/>
      <c r="R26" s="98" t="s">
        <v>3</v>
      </c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J26" s="62" t="s">
        <v>73</v>
      </c>
    </row>
    <row r="27" spans="1:36" x14ac:dyDescent="0.25">
      <c r="A27" t="s">
        <v>31</v>
      </c>
      <c r="B27" s="25">
        <f>((N8^2+N13^2+N18^2)/E23)-B24</f>
        <v>0.4241092461649032</v>
      </c>
      <c r="K27" t="s">
        <v>14</v>
      </c>
      <c r="L27" s="29">
        <f>K19</f>
        <v>2.2453441660123086</v>
      </c>
      <c r="N27" s="63">
        <v>0.05</v>
      </c>
      <c r="O27" s="63">
        <v>0.05</v>
      </c>
      <c r="P27" s="61" t="s">
        <v>74</v>
      </c>
      <c r="Q27" s="61" t="s">
        <v>75</v>
      </c>
      <c r="R27" s="98">
        <v>1</v>
      </c>
      <c r="S27" s="100"/>
      <c r="T27" s="116">
        <v>2</v>
      </c>
      <c r="U27" s="117"/>
      <c r="V27" s="116">
        <v>3</v>
      </c>
      <c r="W27" s="117"/>
      <c r="X27" s="98">
        <v>4</v>
      </c>
      <c r="Y27" s="100"/>
      <c r="Z27" s="120">
        <v>5</v>
      </c>
      <c r="AA27" s="121"/>
      <c r="AB27" s="118">
        <v>6</v>
      </c>
      <c r="AC27" s="119"/>
      <c r="AD27" s="116">
        <v>7</v>
      </c>
      <c r="AE27" s="117"/>
      <c r="AF27" s="116">
        <v>8</v>
      </c>
      <c r="AG27" s="117"/>
      <c r="AH27" s="116">
        <v>9</v>
      </c>
      <c r="AI27" s="117"/>
      <c r="AJ27" s="64">
        <v>0.05</v>
      </c>
    </row>
    <row r="28" spans="1:36" ht="15.75" x14ac:dyDescent="0.25">
      <c r="A28" t="s">
        <v>32</v>
      </c>
      <c r="B28" s="25">
        <f>(((K20)^2+(L20)^2+(M20)^2)/E23)-B24</f>
        <v>1.6517970536700091</v>
      </c>
      <c r="K28" t="s">
        <v>9</v>
      </c>
      <c r="L28" s="29">
        <f>L9</f>
        <v>2.359955312400563</v>
      </c>
      <c r="N28" s="65"/>
      <c r="O28" s="66"/>
      <c r="P28" s="67" t="str">
        <f>K33</f>
        <v>a3b3</v>
      </c>
      <c r="Q28" s="67">
        <f>L33</f>
        <v>1.5915423424817963</v>
      </c>
      <c r="R28" s="68"/>
      <c r="S28" s="66"/>
      <c r="T28" s="61"/>
      <c r="U28" s="66"/>
      <c r="V28" s="61"/>
      <c r="W28" s="66"/>
      <c r="X28" s="61"/>
      <c r="Y28" s="66"/>
      <c r="Z28" s="97"/>
      <c r="AA28" s="97"/>
      <c r="AB28" s="97"/>
      <c r="AC28" s="66"/>
      <c r="AD28" s="97"/>
      <c r="AE28" s="97"/>
      <c r="AF28" s="97"/>
      <c r="AG28" s="66"/>
      <c r="AH28" s="66"/>
      <c r="AI28" s="69"/>
      <c r="AJ28" s="70"/>
    </row>
    <row r="29" spans="1:36" ht="18.75" x14ac:dyDescent="0.25">
      <c r="A29" t="s">
        <v>33</v>
      </c>
      <c r="B29" s="25">
        <f>(((((K8)^2+(L8)^2+(M8)^2+(K13)^2+(L13)^2+(M13)^2+(K18)^2+(L18)^2+(M18)^2))/H23)-B24-B27-B28)</f>
        <v>0.14496401471555487</v>
      </c>
      <c r="K29" t="s">
        <v>12</v>
      </c>
      <c r="L29" s="29">
        <f>L14</f>
        <v>2.3153879156838282</v>
      </c>
      <c r="N29" s="71">
        <v>3</v>
      </c>
      <c r="O29" s="76">
        <f>N29*S25</f>
        <v>5.7257013024692036E-2</v>
      </c>
      <c r="P29" s="67" t="str">
        <f>K32</f>
        <v>a3b2</v>
      </c>
      <c r="Q29" s="67">
        <f>L32</f>
        <v>1.8903894077208705</v>
      </c>
      <c r="R29" s="72">
        <f>Q29-Q28</f>
        <v>0.29884706523907423</v>
      </c>
      <c r="S29" s="73" t="s">
        <v>76</v>
      </c>
      <c r="T29" s="61"/>
      <c r="U29" s="66"/>
      <c r="V29" s="61"/>
      <c r="W29" s="66"/>
      <c r="X29" s="61"/>
      <c r="Y29" s="66"/>
      <c r="Z29" s="97"/>
      <c r="AA29" s="97"/>
      <c r="AB29" s="97"/>
      <c r="AC29" s="66"/>
      <c r="AD29" s="97"/>
      <c r="AE29" s="97"/>
      <c r="AF29" s="97"/>
      <c r="AG29" s="66"/>
      <c r="AH29" s="66"/>
      <c r="AI29" s="69"/>
      <c r="AJ29" s="70"/>
    </row>
    <row r="30" spans="1:36" ht="18.75" x14ac:dyDescent="0.25">
      <c r="A30" t="s">
        <v>34</v>
      </c>
      <c r="B30" s="25">
        <f>B25-B26-B27-B28-B29</f>
        <v>1.7484616216052018E-2</v>
      </c>
      <c r="K30" t="s">
        <v>15</v>
      </c>
      <c r="L30" s="29">
        <f>L19</f>
        <v>2.2627159729176518</v>
      </c>
      <c r="N30" s="71">
        <v>3.15</v>
      </c>
      <c r="O30" s="76">
        <f>N30*S25</f>
        <v>6.0119863675926637E-2</v>
      </c>
      <c r="P30" s="67" t="str">
        <f>K31</f>
        <v>a3b1</v>
      </c>
      <c r="Q30" s="67">
        <f>L31</f>
        <v>2.0997146817736745</v>
      </c>
      <c r="R30" s="72">
        <f>Q30-Q28</f>
        <v>0.50817233929187822</v>
      </c>
      <c r="S30" s="73" t="s">
        <v>76</v>
      </c>
      <c r="T30" s="74">
        <f>Q30-Q29</f>
        <v>0.20932527405280399</v>
      </c>
      <c r="U30" s="73" t="s">
        <v>76</v>
      </c>
      <c r="V30" s="61"/>
      <c r="W30" s="66"/>
      <c r="X30" s="61"/>
      <c r="Y30" s="66"/>
      <c r="Z30" s="97"/>
      <c r="AA30" s="97"/>
      <c r="AB30" s="97"/>
      <c r="AC30" s="66"/>
      <c r="AD30" s="97"/>
      <c r="AE30" s="97"/>
      <c r="AF30" s="97"/>
      <c r="AG30" s="66"/>
      <c r="AH30" s="66"/>
      <c r="AI30" s="69"/>
      <c r="AJ30" s="70"/>
    </row>
    <row r="31" spans="1:36" ht="18.75" x14ac:dyDescent="0.25">
      <c r="K31" t="s">
        <v>10</v>
      </c>
      <c r="L31" s="29">
        <f>M9</f>
        <v>2.0997146817736745</v>
      </c>
      <c r="N31" s="75">
        <v>3.23</v>
      </c>
      <c r="O31" s="76">
        <f>N31*S25</f>
        <v>6.1646717356585091E-2</v>
      </c>
      <c r="P31" s="67" t="str">
        <f>K27</f>
        <v>a1b3</v>
      </c>
      <c r="Q31" s="67">
        <f>L27</f>
        <v>2.2453441660123086</v>
      </c>
      <c r="R31" s="72">
        <f>Q31-Q28</f>
        <v>0.6538018235305123</v>
      </c>
      <c r="S31" s="73" t="s">
        <v>76</v>
      </c>
      <c r="T31" s="74">
        <f>Q31-Q29</f>
        <v>0.35495475829143808</v>
      </c>
      <c r="U31" s="73" t="s">
        <v>76</v>
      </c>
      <c r="V31" s="74">
        <f>Q31-Q30</f>
        <v>0.14562948423863409</v>
      </c>
      <c r="W31" s="73" t="s">
        <v>76</v>
      </c>
      <c r="X31" s="61"/>
      <c r="Y31" s="66"/>
      <c r="Z31" s="97"/>
      <c r="AA31" s="97"/>
      <c r="AB31" s="97"/>
      <c r="AC31" s="66"/>
      <c r="AD31" s="97"/>
      <c r="AE31" s="97"/>
      <c r="AF31" s="97"/>
      <c r="AG31" s="66"/>
      <c r="AH31" s="66"/>
      <c r="AI31" s="69"/>
      <c r="AJ31" s="70"/>
    </row>
    <row r="32" spans="1:36" ht="18.75" x14ac:dyDescent="0.25">
      <c r="A32" t="s">
        <v>35</v>
      </c>
      <c r="K32" t="s">
        <v>13</v>
      </c>
      <c r="L32" s="29">
        <f>M14</f>
        <v>1.8903894077208705</v>
      </c>
      <c r="N32" s="75">
        <v>3.3</v>
      </c>
      <c r="O32" s="76">
        <f>N32*S25</f>
        <v>6.2982714327161238E-2</v>
      </c>
      <c r="P32" s="67" t="str">
        <f>K30</f>
        <v>a2b3</v>
      </c>
      <c r="Q32" s="67">
        <f>L30</f>
        <v>2.2627159729176518</v>
      </c>
      <c r="R32" s="72">
        <f>Q32-Q28</f>
        <v>0.67117363043585554</v>
      </c>
      <c r="S32" s="73" t="s">
        <v>76</v>
      </c>
      <c r="T32" s="74">
        <f>Q32-Q29</f>
        <v>0.37232656519678131</v>
      </c>
      <c r="U32" s="73" t="s">
        <v>76</v>
      </c>
      <c r="V32" s="74">
        <f>Q32-Q30</f>
        <v>0.16300129114397732</v>
      </c>
      <c r="W32" s="73" t="s">
        <v>76</v>
      </c>
      <c r="X32" s="74">
        <f>Q32-Q31</f>
        <v>1.7371806905343234E-2</v>
      </c>
      <c r="Y32" s="73" t="s">
        <v>77</v>
      </c>
      <c r="Z32" s="97"/>
      <c r="AA32" s="97"/>
      <c r="AB32" s="97"/>
      <c r="AC32" s="66"/>
      <c r="AD32" s="97"/>
      <c r="AE32" s="97"/>
      <c r="AF32" s="97"/>
      <c r="AG32" s="66"/>
      <c r="AH32" s="66"/>
      <c r="AI32" s="69"/>
      <c r="AJ32" s="70"/>
    </row>
    <row r="33" spans="1:36" ht="18.75" x14ac:dyDescent="0.25">
      <c r="A33" s="6" t="s">
        <v>36</v>
      </c>
      <c r="B33" s="6" t="s">
        <v>37</v>
      </c>
      <c r="C33" s="6" t="s">
        <v>38</v>
      </c>
      <c r="D33" s="6" t="s">
        <v>39</v>
      </c>
      <c r="E33" s="6" t="s">
        <v>40</v>
      </c>
      <c r="F33" s="6" t="s">
        <v>41</v>
      </c>
      <c r="K33" t="s">
        <v>16</v>
      </c>
      <c r="L33" s="29">
        <f>M19</f>
        <v>1.5915423424817963</v>
      </c>
      <c r="N33" s="75">
        <v>3.34</v>
      </c>
      <c r="O33" s="76">
        <f>N33*S25</f>
        <v>6.3746141167490458E-2</v>
      </c>
      <c r="P33" s="67" t="str">
        <f>K29</f>
        <v>a2b2</v>
      </c>
      <c r="Q33" s="67">
        <f>L29</f>
        <v>2.3153879156838282</v>
      </c>
      <c r="R33" s="72">
        <f>Q33-Q28</f>
        <v>0.72384557320203191</v>
      </c>
      <c r="S33" s="73" t="s">
        <v>76</v>
      </c>
      <c r="T33" s="74">
        <f>Q33-Q29</f>
        <v>0.42499850796295768</v>
      </c>
      <c r="U33" s="73" t="s">
        <v>76</v>
      </c>
      <c r="V33" s="74">
        <f>Q33-Q30</f>
        <v>0.21567323391015369</v>
      </c>
      <c r="W33" s="73" t="s">
        <v>76</v>
      </c>
      <c r="X33" s="74">
        <f>Q33-Q31</f>
        <v>7.0043749671519606E-2</v>
      </c>
      <c r="Y33" s="73" t="s">
        <v>76</v>
      </c>
      <c r="Z33" s="74">
        <f>Q33-Q32</f>
        <v>5.2671942766176372E-2</v>
      </c>
      <c r="AA33" s="73" t="s">
        <v>77</v>
      </c>
      <c r="AB33" s="97"/>
      <c r="AC33" s="66"/>
      <c r="AD33" s="97"/>
      <c r="AE33" s="97"/>
      <c r="AF33" s="97"/>
      <c r="AG33" s="66"/>
      <c r="AH33" s="66"/>
      <c r="AI33" s="69"/>
      <c r="AJ33" s="70"/>
    </row>
    <row r="34" spans="1:36" ht="18.75" x14ac:dyDescent="0.25">
      <c r="A34" s="6" t="s">
        <v>18</v>
      </c>
      <c r="B34" s="6">
        <f>H23-1</f>
        <v>2</v>
      </c>
      <c r="C34" s="106">
        <f>B26</f>
        <v>9.0118294488092943E-3</v>
      </c>
      <c r="D34" s="107">
        <f>C34/B34</f>
        <v>4.5059147244046471E-3</v>
      </c>
      <c r="E34" s="6"/>
      <c r="F34" s="6"/>
      <c r="N34" s="75">
        <v>3.37</v>
      </c>
      <c r="O34" s="76">
        <f>N34*S25</f>
        <v>6.4318711297737391E-2</v>
      </c>
      <c r="P34" s="67" t="str">
        <f>K28</f>
        <v>a2b1</v>
      </c>
      <c r="Q34" s="67">
        <f>L28</f>
        <v>2.359955312400563</v>
      </c>
      <c r="R34" s="72">
        <f>Q34-Q28</f>
        <v>0.76841296991876673</v>
      </c>
      <c r="S34" s="73" t="s">
        <v>76</v>
      </c>
      <c r="T34" s="74">
        <f>Q34-Q29</f>
        <v>0.4695659046796925</v>
      </c>
      <c r="U34" s="73" t="s">
        <v>76</v>
      </c>
      <c r="V34" s="74">
        <f>Q34-Q30</f>
        <v>0.26024063062688851</v>
      </c>
      <c r="W34" s="73" t="s">
        <v>76</v>
      </c>
      <c r="X34" s="74">
        <f>Q34-Q31</f>
        <v>0.11461114638825443</v>
      </c>
      <c r="Y34" s="73" t="s">
        <v>76</v>
      </c>
      <c r="Z34" s="74">
        <f>Q34-Q32</f>
        <v>9.7239339482911191E-2</v>
      </c>
      <c r="AA34" s="73" t="s">
        <v>76</v>
      </c>
      <c r="AB34" s="74">
        <f>Q34-Q33</f>
        <v>4.456739671673482E-2</v>
      </c>
      <c r="AC34" s="73" t="s">
        <v>77</v>
      </c>
      <c r="AD34" s="97"/>
      <c r="AE34" s="97"/>
      <c r="AF34" s="97"/>
      <c r="AG34" s="66"/>
      <c r="AH34" s="66"/>
      <c r="AI34" s="69"/>
      <c r="AJ34" s="70"/>
    </row>
    <row r="35" spans="1:36" ht="18.75" x14ac:dyDescent="0.25">
      <c r="A35" s="6" t="s">
        <v>3</v>
      </c>
      <c r="B35" s="6"/>
      <c r="C35" s="6"/>
      <c r="D35" s="107"/>
      <c r="E35" s="6"/>
      <c r="F35" s="6"/>
      <c r="N35" s="75">
        <v>3.39</v>
      </c>
      <c r="O35" s="76">
        <f>N35*S25</f>
        <v>6.4700424717902008E-2</v>
      </c>
      <c r="P35" s="67" t="str">
        <f>K26</f>
        <v>a1b2</v>
      </c>
      <c r="Q35" s="67">
        <f>L26</f>
        <v>2.5263286058264254</v>
      </c>
      <c r="R35" s="72">
        <f>Q35-Q28</f>
        <v>0.93478626334462911</v>
      </c>
      <c r="S35" s="73" t="s">
        <v>76</v>
      </c>
      <c r="T35" s="74">
        <f>Q35-Q29</f>
        <v>0.63593919810555488</v>
      </c>
      <c r="U35" s="73" t="s">
        <v>76</v>
      </c>
      <c r="V35" s="74">
        <f>Q35-Q30</f>
        <v>0.42661392405275089</v>
      </c>
      <c r="W35" s="73" t="s">
        <v>76</v>
      </c>
      <c r="X35" s="74">
        <f>Q35-Q31</f>
        <v>0.2809844398141168</v>
      </c>
      <c r="Y35" s="73" t="s">
        <v>76</v>
      </c>
      <c r="Z35" s="74">
        <f>Q35-Q32</f>
        <v>0.26361263290877357</v>
      </c>
      <c r="AA35" s="73" t="s">
        <v>76</v>
      </c>
      <c r="AB35" s="74">
        <f>Q35-Q33</f>
        <v>0.2109406901425972</v>
      </c>
      <c r="AC35" s="73" t="s">
        <v>76</v>
      </c>
      <c r="AD35" s="74">
        <f>Q35-Q34</f>
        <v>0.16637329342586238</v>
      </c>
      <c r="AE35" s="73" t="s">
        <v>76</v>
      </c>
      <c r="AF35" s="61"/>
      <c r="AG35" s="66"/>
      <c r="AH35" s="66"/>
      <c r="AI35" s="69"/>
      <c r="AJ35" s="70"/>
    </row>
    <row r="36" spans="1:36" ht="18.75" x14ac:dyDescent="0.25">
      <c r="A36" s="6" t="s">
        <v>59</v>
      </c>
      <c r="B36" s="6">
        <f>H25-1</f>
        <v>2</v>
      </c>
      <c r="C36" s="106">
        <f>B27</f>
        <v>0.4241092461649032</v>
      </c>
      <c r="D36" s="107">
        <f>C36/B36</f>
        <v>0.2120546230824516</v>
      </c>
      <c r="E36" s="108">
        <f>D36/D39</f>
        <v>194.04909592492777</v>
      </c>
      <c r="F36" s="6">
        <v>3.63</v>
      </c>
      <c r="N36" s="75">
        <v>3.41</v>
      </c>
      <c r="O36" s="76">
        <f>N36*S25</f>
        <v>6.5082138138066611E-2</v>
      </c>
      <c r="P36" s="67" t="str">
        <f>K25</f>
        <v>a1b1</v>
      </c>
      <c r="Q36" s="67">
        <f>L25</f>
        <v>2.5359414108608451</v>
      </c>
      <c r="R36" s="72">
        <f>Q36-Q28</f>
        <v>0.94439906837904886</v>
      </c>
      <c r="S36" s="73" t="s">
        <v>76</v>
      </c>
      <c r="T36" s="74">
        <f>Q36-Q29</f>
        <v>0.64555200313997463</v>
      </c>
      <c r="U36" s="73" t="s">
        <v>76</v>
      </c>
      <c r="V36" s="74">
        <f>Q36-Q30</f>
        <v>0.43622672908717064</v>
      </c>
      <c r="W36" s="73" t="s">
        <v>76</v>
      </c>
      <c r="X36" s="74">
        <f>Q36-Q31</f>
        <v>0.29059724484853655</v>
      </c>
      <c r="Y36" s="73" t="s">
        <v>76</v>
      </c>
      <c r="Z36" s="74">
        <f>Q36-Q32</f>
        <v>0.27322543794319332</v>
      </c>
      <c r="AA36" s="73" t="s">
        <v>76</v>
      </c>
      <c r="AB36" s="74">
        <f>Q36-Q33</f>
        <v>0.22055349517701694</v>
      </c>
      <c r="AC36" s="73" t="s">
        <v>76</v>
      </c>
      <c r="AD36" s="74">
        <f>Q36-Q34</f>
        <v>0.17598609846028213</v>
      </c>
      <c r="AE36" s="73" t="s">
        <v>76</v>
      </c>
      <c r="AF36" s="74">
        <f>Q36-Q35</f>
        <v>9.6128050344197469E-3</v>
      </c>
      <c r="AG36" s="73" t="s">
        <v>77</v>
      </c>
      <c r="AH36" s="66"/>
      <c r="AI36" s="69"/>
      <c r="AJ36" s="70"/>
    </row>
    <row r="37" spans="1:36" x14ac:dyDescent="0.25">
      <c r="A37" s="6" t="s">
        <v>60</v>
      </c>
      <c r="B37" s="6">
        <f>H26-1</f>
        <v>2</v>
      </c>
      <c r="C37" s="106">
        <f>B28</f>
        <v>1.6517970536700091</v>
      </c>
      <c r="D37" s="107">
        <f>C37/B37</f>
        <v>0.82589852683500453</v>
      </c>
      <c r="E37" s="108">
        <f>D37/D39</f>
        <v>755.77160322389079</v>
      </c>
      <c r="F37" s="6">
        <v>3.63</v>
      </c>
    </row>
    <row r="38" spans="1:36" x14ac:dyDescent="0.25">
      <c r="A38" s="6" t="s">
        <v>42</v>
      </c>
      <c r="B38" s="6">
        <f>B36*B37</f>
        <v>4</v>
      </c>
      <c r="C38" s="106">
        <f>B29</f>
        <v>0.14496401471555487</v>
      </c>
      <c r="D38" s="107">
        <f>C38/B38</f>
        <v>3.6241003678888717E-2</v>
      </c>
      <c r="E38" s="108">
        <f>D38/D39</f>
        <v>33.163785335469576</v>
      </c>
      <c r="F38" s="6">
        <v>3.01</v>
      </c>
      <c r="N38" t="s">
        <v>78</v>
      </c>
    </row>
    <row r="39" spans="1:36" x14ac:dyDescent="0.25">
      <c r="A39" s="6" t="s">
        <v>43</v>
      </c>
      <c r="B39" s="6">
        <f>B40-(B34+B36+B37+B38)</f>
        <v>16</v>
      </c>
      <c r="C39" s="106">
        <f>B30</f>
        <v>1.7484616216052018E-2</v>
      </c>
      <c r="D39" s="107">
        <f>C39/B39</f>
        <v>1.0927885135032511E-3</v>
      </c>
      <c r="E39" s="6"/>
      <c r="F39" s="6"/>
      <c r="N39" t="s">
        <v>83</v>
      </c>
    </row>
    <row r="40" spans="1:36" ht="15.75" x14ac:dyDescent="0.25">
      <c r="A40" s="6" t="s">
        <v>44</v>
      </c>
      <c r="B40" s="6">
        <f>(H25*H26*H23)-1</f>
        <v>26</v>
      </c>
      <c r="C40" s="106">
        <f>B25</f>
        <v>2.2473667602153284</v>
      </c>
      <c r="D40" s="107"/>
      <c r="E40" s="6"/>
      <c r="F40" s="6"/>
      <c r="N40" s="77" t="s">
        <v>70</v>
      </c>
      <c r="O40" s="78" t="s">
        <v>71</v>
      </c>
      <c r="P40" s="78" t="s">
        <v>79</v>
      </c>
      <c r="Q40" s="78"/>
      <c r="R40" s="78" t="s">
        <v>3</v>
      </c>
      <c r="S40" s="78"/>
      <c r="T40" s="78"/>
      <c r="U40" s="79"/>
      <c r="V40" s="79"/>
      <c r="W40" s="79"/>
      <c r="X40" s="79" t="s">
        <v>73</v>
      </c>
    </row>
    <row r="41" spans="1:36" ht="15.75" x14ac:dyDescent="0.25">
      <c r="N41" s="80">
        <v>0.05</v>
      </c>
      <c r="O41" s="80">
        <v>0.05</v>
      </c>
      <c r="P41" s="78" t="s">
        <v>80</v>
      </c>
      <c r="Q41" s="78" t="s">
        <v>81</v>
      </c>
      <c r="R41" s="78">
        <v>1</v>
      </c>
      <c r="S41" s="78"/>
      <c r="T41" s="78">
        <v>2</v>
      </c>
      <c r="U41" s="79"/>
      <c r="V41" s="79">
        <v>3</v>
      </c>
      <c r="W41" s="79"/>
      <c r="X41" s="81">
        <v>0.05</v>
      </c>
    </row>
    <row r="42" spans="1:36" ht="15.75" x14ac:dyDescent="0.25">
      <c r="A42" t="s">
        <v>45</v>
      </c>
      <c r="B42" s="26"/>
      <c r="C42" s="113" t="s">
        <v>48</v>
      </c>
      <c r="D42" s="113"/>
      <c r="N42" s="78"/>
      <c r="O42" s="78"/>
      <c r="P42" s="82" t="s">
        <v>14</v>
      </c>
      <c r="Q42" s="82">
        <f>L27</f>
        <v>2.2453441660123086</v>
      </c>
      <c r="R42" s="83"/>
      <c r="S42" s="78"/>
      <c r="T42" s="78"/>
      <c r="U42" s="79"/>
      <c r="V42" s="79"/>
      <c r="W42" s="79"/>
      <c r="X42" s="78" t="s">
        <v>57</v>
      </c>
    </row>
    <row r="43" spans="1:36" ht="15.75" x14ac:dyDescent="0.25">
      <c r="B43" s="27"/>
      <c r="C43" s="113" t="s">
        <v>49</v>
      </c>
      <c r="D43" s="113"/>
      <c r="N43" s="83">
        <v>3</v>
      </c>
      <c r="O43" s="82">
        <f>N43*S25</f>
        <v>5.7257013024692036E-2</v>
      </c>
      <c r="P43" s="82" t="s">
        <v>11</v>
      </c>
      <c r="Q43" s="82">
        <f>L26</f>
        <v>2.5263286058264254</v>
      </c>
      <c r="R43" s="82">
        <f>Q43-Q42</f>
        <v>0.2809844398141168</v>
      </c>
      <c r="S43" s="78" t="str">
        <f>IF(R43&lt;O43,"tn",IF(R43&gt;O43,"**","*"))</f>
        <v>**</v>
      </c>
      <c r="T43" s="78"/>
      <c r="U43" s="79"/>
      <c r="V43" s="79"/>
      <c r="W43" s="79"/>
      <c r="X43" s="78" t="s">
        <v>96</v>
      </c>
    </row>
    <row r="44" spans="1:36" ht="15.75" x14ac:dyDescent="0.25">
      <c r="N44" s="78">
        <v>3.15</v>
      </c>
      <c r="O44" s="82">
        <f>N44*S25</f>
        <v>6.0119863675926637E-2</v>
      </c>
      <c r="P44" s="82" t="s">
        <v>8</v>
      </c>
      <c r="Q44" s="82">
        <f>L25</f>
        <v>2.5359414108608451</v>
      </c>
      <c r="R44" s="82">
        <f>Q44-Q42</f>
        <v>0.29059724484853655</v>
      </c>
      <c r="S44" s="78" t="str">
        <f>IF(R44&lt;O44,"tn",IF(R44&gt;O44,"**","*"))</f>
        <v>**</v>
      </c>
      <c r="T44" s="84">
        <f>Q44-Q43</f>
        <v>9.6128050344197469E-3</v>
      </c>
      <c r="U44" s="79" t="str">
        <f>IF(T44&lt;O44,"tn",IF(T44&gt;O44,"**","*"))</f>
        <v>tn</v>
      </c>
      <c r="V44" s="79" t="s">
        <v>82</v>
      </c>
      <c r="W44" s="79"/>
      <c r="X44" s="79" t="s">
        <v>84</v>
      </c>
    </row>
    <row r="45" spans="1:36" x14ac:dyDescent="0.25">
      <c r="A45" s="48" t="s">
        <v>61</v>
      </c>
      <c r="B45" s="48"/>
      <c r="C45" s="48"/>
      <c r="D45" s="48"/>
      <c r="E45" s="48"/>
      <c r="F45" s="48"/>
      <c r="G45" s="48" t="s">
        <v>65</v>
      </c>
      <c r="H45" s="52">
        <f>(C39/H23*H26)^0.5</f>
        <v>0.13222940753119941</v>
      </c>
    </row>
    <row r="46" spans="1:36" ht="15.75" x14ac:dyDescent="0.25">
      <c r="A46" s="134" t="s">
        <v>52</v>
      </c>
      <c r="B46" s="134" t="s">
        <v>53</v>
      </c>
      <c r="C46" s="134" t="s">
        <v>54</v>
      </c>
      <c r="D46" s="134" t="s">
        <v>55</v>
      </c>
      <c r="E46" s="135" t="s">
        <v>54</v>
      </c>
      <c r="F46" s="136"/>
      <c r="G46" s="137"/>
      <c r="H46" s="134" t="s">
        <v>56</v>
      </c>
      <c r="N46" s="77" t="s">
        <v>70</v>
      </c>
      <c r="O46" s="78" t="s">
        <v>71</v>
      </c>
      <c r="P46" s="78" t="s">
        <v>79</v>
      </c>
      <c r="Q46" s="78"/>
      <c r="R46" s="78" t="s">
        <v>3</v>
      </c>
      <c r="S46" s="78"/>
      <c r="T46" s="78"/>
      <c r="U46" s="79"/>
      <c r="V46" s="79"/>
      <c r="W46" s="79"/>
      <c r="X46" s="79" t="s">
        <v>73</v>
      </c>
    </row>
    <row r="47" spans="1:36" ht="15.75" x14ac:dyDescent="0.25">
      <c r="A47" s="134"/>
      <c r="B47" s="134"/>
      <c r="C47" s="134"/>
      <c r="D47" s="134"/>
      <c r="E47" s="49">
        <v>1</v>
      </c>
      <c r="F47" s="49">
        <v>2</v>
      </c>
      <c r="G47" s="49">
        <v>3</v>
      </c>
      <c r="H47" s="134"/>
      <c r="N47" s="80">
        <v>0.05</v>
      </c>
      <c r="O47" s="80">
        <v>0.05</v>
      </c>
      <c r="P47" s="78" t="s">
        <v>80</v>
      </c>
      <c r="Q47" s="78" t="s">
        <v>81</v>
      </c>
      <c r="R47" s="78">
        <v>1</v>
      </c>
      <c r="S47" s="78"/>
      <c r="T47" s="78">
        <v>2</v>
      </c>
      <c r="U47" s="79"/>
      <c r="V47" s="79">
        <v>3</v>
      </c>
      <c r="W47" s="79"/>
      <c r="X47" s="81">
        <v>0.05</v>
      </c>
    </row>
    <row r="48" spans="1:36" ht="15.75" x14ac:dyDescent="0.25">
      <c r="A48" s="49"/>
      <c r="B48" s="49"/>
      <c r="C48" s="49" t="s">
        <v>63</v>
      </c>
      <c r="D48" s="50">
        <f>O18</f>
        <v>6.0996024814117566</v>
      </c>
      <c r="E48" s="49"/>
      <c r="F48" s="49"/>
      <c r="G48" s="49"/>
      <c r="H48" s="49" t="s">
        <v>57</v>
      </c>
      <c r="N48" s="78"/>
      <c r="O48" s="78"/>
      <c r="P48" s="82" t="s">
        <v>15</v>
      </c>
      <c r="Q48" s="82">
        <f>L30</f>
        <v>2.2627159729176518</v>
      </c>
      <c r="R48" s="83"/>
      <c r="S48" s="78"/>
      <c r="T48" s="78"/>
      <c r="U48" s="79"/>
      <c r="V48" s="79"/>
      <c r="W48" s="79"/>
      <c r="X48" s="78" t="s">
        <v>57</v>
      </c>
    </row>
    <row r="49" spans="1:24" ht="15.75" x14ac:dyDescent="0.25">
      <c r="A49" s="50">
        <v>3</v>
      </c>
      <c r="B49" s="51">
        <f>A49*H45</f>
        <v>0.39668822259359826</v>
      </c>
      <c r="C49" s="49" t="s">
        <v>64</v>
      </c>
      <c r="D49" s="50">
        <f>O13</f>
        <v>6.7321059292311247</v>
      </c>
      <c r="E49" s="54">
        <f>D49-D48</f>
        <v>0.63250344781936807</v>
      </c>
      <c r="F49" s="53"/>
      <c r="G49" s="49"/>
      <c r="H49" s="49" t="s">
        <v>58</v>
      </c>
      <c r="N49" s="83">
        <v>3</v>
      </c>
      <c r="O49" s="82">
        <f>O43</f>
        <v>5.7257013024692036E-2</v>
      </c>
      <c r="P49" s="82" t="s">
        <v>12</v>
      </c>
      <c r="Q49" s="82">
        <f>L29</f>
        <v>2.3153879156838282</v>
      </c>
      <c r="R49" s="82">
        <f>Q49-Q48</f>
        <v>5.2671942766176372E-2</v>
      </c>
      <c r="S49" s="78" t="str">
        <f>IF(R49&lt;O49,"tn",IF(R49&gt;O49,"**","*"))</f>
        <v>tn</v>
      </c>
      <c r="T49" s="78"/>
      <c r="U49" s="79"/>
      <c r="V49" s="79"/>
      <c r="W49" s="79"/>
      <c r="X49" s="78" t="s">
        <v>89</v>
      </c>
    </row>
    <row r="50" spans="1:24" ht="15.75" x14ac:dyDescent="0.25">
      <c r="A50" s="50">
        <v>3.15</v>
      </c>
      <c r="B50" s="51">
        <f>A50*H45</f>
        <v>0.41652263372327814</v>
      </c>
      <c r="C50" s="49" t="s">
        <v>62</v>
      </c>
      <c r="D50" s="50">
        <f>O8</f>
        <v>6.9956114050350822</v>
      </c>
      <c r="E50" s="54">
        <f>D50-D48</f>
        <v>0.89600892362332551</v>
      </c>
      <c r="F50" s="55">
        <f>D50-D49</f>
        <v>0.26350547580395745</v>
      </c>
      <c r="G50" s="49"/>
      <c r="H50" s="49" t="s">
        <v>58</v>
      </c>
      <c r="N50" s="78">
        <v>3.15</v>
      </c>
      <c r="O50" s="82">
        <f>O44</f>
        <v>6.0119863675926637E-2</v>
      </c>
      <c r="P50" s="82" t="s">
        <v>9</v>
      </c>
      <c r="Q50" s="82">
        <f>L28</f>
        <v>2.359955312400563</v>
      </c>
      <c r="R50" s="82">
        <f>Q50-Q48</f>
        <v>9.7239339482911191E-2</v>
      </c>
      <c r="S50" s="78" t="str">
        <f>IF(R50&lt;O50,"tn",IF(R50&gt;O50,"**","*"))</f>
        <v>**</v>
      </c>
      <c r="T50" s="84">
        <f>Q50-Q49</f>
        <v>4.456739671673482E-2</v>
      </c>
      <c r="U50" s="79" t="str">
        <f>IF(T50&lt;O50,"tn",IF(T50&gt;O50,"**","*"))</f>
        <v>tn</v>
      </c>
      <c r="V50" s="79" t="s">
        <v>82</v>
      </c>
      <c r="W50" s="79"/>
      <c r="X50" s="79" t="s">
        <v>58</v>
      </c>
    </row>
    <row r="52" spans="1:24" ht="15.75" x14ac:dyDescent="0.25">
      <c r="N52" s="77" t="s">
        <v>70</v>
      </c>
      <c r="O52" s="78" t="s">
        <v>71</v>
      </c>
      <c r="P52" s="78" t="s">
        <v>79</v>
      </c>
      <c r="Q52" s="78"/>
      <c r="R52" s="78" t="s">
        <v>3</v>
      </c>
      <c r="S52" s="78"/>
      <c r="T52" s="78"/>
      <c r="U52" s="79"/>
      <c r="V52" s="79"/>
      <c r="W52" s="79"/>
      <c r="X52" s="79" t="s">
        <v>73</v>
      </c>
    </row>
    <row r="53" spans="1:24" ht="15.75" x14ac:dyDescent="0.25">
      <c r="A53" s="48" t="s">
        <v>68</v>
      </c>
      <c r="B53" s="48"/>
      <c r="C53" s="48"/>
      <c r="D53" s="48"/>
      <c r="E53" s="48"/>
      <c r="F53" s="48"/>
      <c r="G53" s="48"/>
      <c r="H53" s="52"/>
      <c r="N53" s="80">
        <v>0.05</v>
      </c>
      <c r="O53" s="80">
        <v>0.05</v>
      </c>
      <c r="P53" s="78" t="s">
        <v>80</v>
      </c>
      <c r="Q53" s="78" t="s">
        <v>81</v>
      </c>
      <c r="R53" s="78">
        <v>1</v>
      </c>
      <c r="S53" s="78"/>
      <c r="T53" s="78">
        <v>2</v>
      </c>
      <c r="U53" s="79"/>
      <c r="V53" s="79">
        <v>3</v>
      </c>
      <c r="W53" s="79"/>
      <c r="X53" s="81">
        <v>0.05</v>
      </c>
    </row>
    <row r="54" spans="1:24" ht="15.75" x14ac:dyDescent="0.25">
      <c r="A54" s="134" t="s">
        <v>52</v>
      </c>
      <c r="B54" s="134" t="s">
        <v>53</v>
      </c>
      <c r="C54" s="134" t="s">
        <v>54</v>
      </c>
      <c r="D54" s="134" t="s">
        <v>55</v>
      </c>
      <c r="E54" s="135" t="s">
        <v>54</v>
      </c>
      <c r="F54" s="136"/>
      <c r="G54" s="137"/>
      <c r="H54" s="134" t="s">
        <v>56</v>
      </c>
      <c r="N54" s="78"/>
      <c r="O54" s="78"/>
      <c r="P54" s="82" t="s">
        <v>16</v>
      </c>
      <c r="Q54" s="82">
        <f>L33</f>
        <v>1.5915423424817963</v>
      </c>
      <c r="R54" s="83"/>
      <c r="S54" s="78"/>
      <c r="T54" s="78"/>
      <c r="U54" s="79"/>
      <c r="V54" s="79"/>
      <c r="W54" s="79"/>
      <c r="X54" s="78" t="s">
        <v>57</v>
      </c>
    </row>
    <row r="55" spans="1:24" ht="15.75" x14ac:dyDescent="0.25">
      <c r="A55" s="134"/>
      <c r="B55" s="134"/>
      <c r="C55" s="134"/>
      <c r="D55" s="134"/>
      <c r="E55" s="49">
        <v>1</v>
      </c>
      <c r="F55" s="49">
        <v>2</v>
      </c>
      <c r="G55" s="49">
        <v>3</v>
      </c>
      <c r="H55" s="134"/>
      <c r="N55" s="83">
        <v>3</v>
      </c>
      <c r="O55" s="82">
        <f>O49</f>
        <v>5.7257013024692036E-2</v>
      </c>
      <c r="P55" s="82" t="s">
        <v>13</v>
      </c>
      <c r="Q55" s="82">
        <f>L32</f>
        <v>1.8903894077208705</v>
      </c>
      <c r="R55" s="82">
        <f>Q55-Q54</f>
        <v>0.29884706523907423</v>
      </c>
      <c r="S55" s="78" t="str">
        <f>IF(R55&lt;O55,"tn",IF(R55&gt;O55,"**","*"))</f>
        <v>**</v>
      </c>
      <c r="T55" s="78"/>
      <c r="U55" s="79"/>
      <c r="V55" s="79"/>
      <c r="W55" s="79"/>
      <c r="X55" s="78" t="s">
        <v>58</v>
      </c>
    </row>
    <row r="56" spans="1:24" ht="15.75" x14ac:dyDescent="0.25">
      <c r="A56" s="49"/>
      <c r="B56" s="49"/>
      <c r="C56" s="49" t="s">
        <v>95</v>
      </c>
      <c r="D56" s="50">
        <f>M21</f>
        <v>5.581646431976341</v>
      </c>
      <c r="E56" s="49"/>
      <c r="F56" s="49"/>
      <c r="G56" s="49"/>
      <c r="H56" s="49" t="s">
        <v>57</v>
      </c>
      <c r="N56" s="78">
        <v>3.15</v>
      </c>
      <c r="O56" s="82">
        <f>O50</f>
        <v>6.0119863675926637E-2</v>
      </c>
      <c r="P56" s="82" t="s">
        <v>10</v>
      </c>
      <c r="Q56" s="82">
        <f>L31</f>
        <v>2.0997146817736745</v>
      </c>
      <c r="R56" s="82">
        <f>Q56-Q54</f>
        <v>0.50817233929187822</v>
      </c>
      <c r="S56" s="78" t="str">
        <f>IF(R56&lt;O56,"tn",IF(R56&gt;O56,"**","*"))</f>
        <v>**</v>
      </c>
      <c r="T56" s="84">
        <f>Q56-Q55</f>
        <v>0.20932527405280399</v>
      </c>
      <c r="U56" s="79" t="str">
        <f>IF(T56&lt;O56,"tn",IF(T56&gt;O56,"**","*"))</f>
        <v>**</v>
      </c>
      <c r="V56" s="79" t="s">
        <v>82</v>
      </c>
      <c r="W56" s="79"/>
      <c r="X56" s="79" t="s">
        <v>84</v>
      </c>
    </row>
    <row r="57" spans="1:24" x14ac:dyDescent="0.25">
      <c r="A57" s="50">
        <v>3</v>
      </c>
      <c r="B57" s="51">
        <f>A57*H45</f>
        <v>0.39668822259359826</v>
      </c>
      <c r="C57" s="49" t="s">
        <v>94</v>
      </c>
      <c r="D57" s="50">
        <f>L21</f>
        <v>6.9380592010020425</v>
      </c>
      <c r="E57" s="109">
        <f>D57-D56</f>
        <v>1.3564127690257015</v>
      </c>
      <c r="F57" s="53"/>
      <c r="G57" s="49"/>
      <c r="H57" s="49" t="s">
        <v>58</v>
      </c>
    </row>
    <row r="58" spans="1:24" x14ac:dyDescent="0.25">
      <c r="A58" s="50">
        <v>3.15</v>
      </c>
      <c r="B58" s="51">
        <f>A58*H45</f>
        <v>0.41652263372327814</v>
      </c>
      <c r="C58" s="49" t="s">
        <v>93</v>
      </c>
      <c r="D58" s="50">
        <f>K21</f>
        <v>7.3076141826995791</v>
      </c>
      <c r="E58" s="109">
        <f>D58-D56</f>
        <v>1.725967750723238</v>
      </c>
      <c r="F58" s="55">
        <f>D58-D57</f>
        <v>0.36955498169753653</v>
      </c>
      <c r="G58" s="49"/>
      <c r="H58" s="49" t="s">
        <v>58</v>
      </c>
    </row>
    <row r="59" spans="1:24" x14ac:dyDescent="0.25">
      <c r="N59" t="s">
        <v>85</v>
      </c>
    </row>
    <row r="61" spans="1:24" ht="15.75" x14ac:dyDescent="0.25">
      <c r="N61" s="77" t="s">
        <v>70</v>
      </c>
      <c r="O61" s="78" t="s">
        <v>71</v>
      </c>
      <c r="P61" s="78" t="s">
        <v>79</v>
      </c>
      <c r="Q61" s="78"/>
      <c r="R61" s="78" t="s">
        <v>3</v>
      </c>
      <c r="S61" s="78"/>
      <c r="T61" s="78"/>
      <c r="U61" s="79"/>
      <c r="V61" s="79"/>
      <c r="W61" s="79"/>
      <c r="X61" s="79" t="s">
        <v>73</v>
      </c>
    </row>
    <row r="62" spans="1:24" ht="15.75" x14ac:dyDescent="0.25">
      <c r="N62" s="80">
        <v>0.05</v>
      </c>
      <c r="O62" s="80">
        <v>0.05</v>
      </c>
      <c r="P62" s="78" t="s">
        <v>80</v>
      </c>
      <c r="Q62" s="78" t="s">
        <v>81</v>
      </c>
      <c r="R62" s="78">
        <v>1</v>
      </c>
      <c r="S62" s="78"/>
      <c r="T62" s="78">
        <v>2</v>
      </c>
      <c r="U62" s="79"/>
      <c r="V62" s="79">
        <v>3</v>
      </c>
      <c r="W62" s="79"/>
      <c r="X62" s="81">
        <v>0.05</v>
      </c>
    </row>
    <row r="63" spans="1:24" ht="15.75" x14ac:dyDescent="0.25">
      <c r="N63" s="78"/>
      <c r="O63" s="78"/>
      <c r="P63" s="82" t="s">
        <v>10</v>
      </c>
      <c r="Q63" s="82">
        <f>L31</f>
        <v>2.0997146817736745</v>
      </c>
      <c r="R63" s="83"/>
      <c r="S63" s="78"/>
      <c r="T63" s="78"/>
      <c r="U63" s="79"/>
      <c r="V63" s="79"/>
      <c r="W63" s="79"/>
      <c r="X63" s="78" t="s">
        <v>88</v>
      </c>
    </row>
    <row r="64" spans="1:24" ht="15.75" x14ac:dyDescent="0.25">
      <c r="N64" s="83">
        <v>3</v>
      </c>
      <c r="O64" s="82">
        <v>5.7000000000000002E-2</v>
      </c>
      <c r="P64" s="82" t="s">
        <v>9</v>
      </c>
      <c r="Q64" s="82">
        <f>L28</f>
        <v>2.359955312400563</v>
      </c>
      <c r="R64" s="82">
        <f>Q64-Q63</f>
        <v>0.26024063062688851</v>
      </c>
      <c r="S64" s="78" t="str">
        <f>IF(R64&lt;O64,"tn",IF(R64&gt;O64,"**","*"))</f>
        <v>**</v>
      </c>
      <c r="T64" s="78"/>
      <c r="U64" s="79"/>
      <c r="V64" s="79"/>
      <c r="W64" s="79"/>
      <c r="X64" s="78" t="s">
        <v>87</v>
      </c>
    </row>
    <row r="65" spans="14:24" ht="15.75" x14ac:dyDescent="0.25">
      <c r="N65" s="78">
        <v>3.15</v>
      </c>
      <c r="O65" s="82">
        <v>0.06</v>
      </c>
      <c r="P65" s="82" t="s">
        <v>8</v>
      </c>
      <c r="Q65" s="82">
        <f>L25</f>
        <v>2.5359414108608451</v>
      </c>
      <c r="R65" s="82">
        <f>Q65-Q63</f>
        <v>0.43622672908717064</v>
      </c>
      <c r="S65" s="78" t="str">
        <f>IF(R65&lt;O65,"tn",IF(R65&gt;O65,"**","*"))</f>
        <v>**</v>
      </c>
      <c r="T65" s="84">
        <f>Q65-Q64</f>
        <v>0.17598609846028213</v>
      </c>
      <c r="U65" s="79" t="str">
        <f>IF(T65&lt;O65,"tn",IF(T65&gt;O65,"**","*"))</f>
        <v>**</v>
      </c>
      <c r="V65" s="79" t="s">
        <v>82</v>
      </c>
      <c r="W65" s="79"/>
      <c r="X65" s="79" t="s">
        <v>86</v>
      </c>
    </row>
    <row r="67" spans="14:24" ht="15.75" x14ac:dyDescent="0.25">
      <c r="N67" s="77" t="s">
        <v>70</v>
      </c>
      <c r="O67" s="78" t="s">
        <v>71</v>
      </c>
      <c r="P67" s="78" t="s">
        <v>79</v>
      </c>
      <c r="Q67" s="78"/>
      <c r="R67" s="78" t="s">
        <v>3</v>
      </c>
      <c r="S67" s="78"/>
      <c r="T67" s="78"/>
      <c r="U67" s="79"/>
      <c r="V67" s="79"/>
      <c r="W67" s="79"/>
      <c r="X67" s="79" t="s">
        <v>73</v>
      </c>
    </row>
    <row r="68" spans="14:24" ht="15.75" x14ac:dyDescent="0.25">
      <c r="N68" s="80">
        <v>0.05</v>
      </c>
      <c r="O68" s="80">
        <v>0.05</v>
      </c>
      <c r="P68" s="78" t="s">
        <v>80</v>
      </c>
      <c r="Q68" s="78" t="s">
        <v>81</v>
      </c>
      <c r="R68" s="78">
        <v>1</v>
      </c>
      <c r="S68" s="78"/>
      <c r="T68" s="78">
        <v>2</v>
      </c>
      <c r="U68" s="79"/>
      <c r="V68" s="79">
        <v>3</v>
      </c>
      <c r="W68" s="79"/>
      <c r="X68" s="81">
        <v>0.05</v>
      </c>
    </row>
    <row r="69" spans="14:24" ht="15.75" x14ac:dyDescent="0.25">
      <c r="N69" s="78"/>
      <c r="O69" s="78"/>
      <c r="P69" s="82" t="s">
        <v>13</v>
      </c>
      <c r="Q69" s="82">
        <f>L32</f>
        <v>1.8903894077208705</v>
      </c>
      <c r="R69" s="83"/>
      <c r="S69" s="78"/>
      <c r="T69" s="78"/>
      <c r="U69" s="79"/>
      <c r="V69" s="79"/>
      <c r="W69" s="79"/>
      <c r="X69" s="78" t="s">
        <v>88</v>
      </c>
    </row>
    <row r="70" spans="14:24" ht="15.75" x14ac:dyDescent="0.25">
      <c r="N70" s="83">
        <v>3</v>
      </c>
      <c r="O70" s="82">
        <v>5.7000000000000002E-2</v>
      </c>
      <c r="P70" s="82" t="s">
        <v>12</v>
      </c>
      <c r="Q70" s="82">
        <f>L29</f>
        <v>2.3153879156838282</v>
      </c>
      <c r="R70" s="82">
        <f>Q70-Q69</f>
        <v>0.42499850796295768</v>
      </c>
      <c r="S70" s="78" t="str">
        <f>IF(R70&lt;O70,"tn",IF(R70&gt;O70,"**","*"))</f>
        <v>**</v>
      </c>
      <c r="T70" s="78"/>
      <c r="U70" s="79"/>
      <c r="V70" s="79"/>
      <c r="W70" s="79"/>
      <c r="X70" s="78" t="s">
        <v>87</v>
      </c>
    </row>
    <row r="71" spans="14:24" ht="15.75" x14ac:dyDescent="0.25">
      <c r="N71" s="78">
        <v>3.15</v>
      </c>
      <c r="O71" s="82">
        <v>0.06</v>
      </c>
      <c r="P71" s="82" t="s">
        <v>11</v>
      </c>
      <c r="Q71" s="82">
        <f>L26</f>
        <v>2.5263286058264254</v>
      </c>
      <c r="R71" s="82">
        <f>Q71-Q69</f>
        <v>0.63593919810555488</v>
      </c>
      <c r="S71" s="78" t="str">
        <f>IF(R71&lt;O71,"tn",IF(R71&gt;O71,"**","*"))</f>
        <v>**</v>
      </c>
      <c r="T71" s="84">
        <f>Q71-Q70</f>
        <v>0.2109406901425972</v>
      </c>
      <c r="U71" s="79" t="str">
        <f>IF(T71&lt;O71,"tn",IF(T71&gt;O71,"**","*"))</f>
        <v>**</v>
      </c>
      <c r="V71" s="79" t="s">
        <v>82</v>
      </c>
      <c r="W71" s="79"/>
      <c r="X71" s="79" t="s">
        <v>86</v>
      </c>
    </row>
    <row r="73" spans="14:24" ht="15.75" x14ac:dyDescent="0.25">
      <c r="N73" s="77" t="s">
        <v>70</v>
      </c>
      <c r="O73" s="78" t="s">
        <v>71</v>
      </c>
      <c r="P73" s="78" t="s">
        <v>79</v>
      </c>
      <c r="Q73" s="78"/>
      <c r="R73" s="78" t="s">
        <v>3</v>
      </c>
      <c r="S73" s="78"/>
      <c r="T73" s="78"/>
      <c r="U73" s="79"/>
      <c r="V73" s="79"/>
      <c r="W73" s="79"/>
      <c r="X73" s="79" t="s">
        <v>73</v>
      </c>
    </row>
    <row r="74" spans="14:24" ht="15.75" x14ac:dyDescent="0.25">
      <c r="N74" s="80">
        <v>0.05</v>
      </c>
      <c r="O74" s="80">
        <v>0.05</v>
      </c>
      <c r="P74" s="78" t="s">
        <v>80</v>
      </c>
      <c r="Q74" s="78" t="s">
        <v>81</v>
      </c>
      <c r="R74" s="78">
        <v>1</v>
      </c>
      <c r="S74" s="78"/>
      <c r="T74" s="78">
        <v>2</v>
      </c>
      <c r="U74" s="79"/>
      <c r="V74" s="79">
        <v>3</v>
      </c>
      <c r="W74" s="79"/>
      <c r="X74" s="81">
        <v>0.05</v>
      </c>
    </row>
    <row r="75" spans="14:24" ht="15.75" x14ac:dyDescent="0.25">
      <c r="N75" s="78"/>
      <c r="O75" s="78"/>
      <c r="P75" s="82" t="s">
        <v>16</v>
      </c>
      <c r="Q75" s="82">
        <f>L33</f>
        <v>1.5915423424817963</v>
      </c>
      <c r="R75" s="83"/>
      <c r="S75" s="78"/>
      <c r="T75" s="78"/>
      <c r="U75" s="79"/>
      <c r="V75" s="79"/>
      <c r="W75" s="79"/>
      <c r="X75" s="78" t="s">
        <v>88</v>
      </c>
    </row>
    <row r="76" spans="14:24" ht="15.75" x14ac:dyDescent="0.25">
      <c r="N76" s="83">
        <v>3</v>
      </c>
      <c r="O76" s="82">
        <v>5.7000000000000002E-2</v>
      </c>
      <c r="P76" s="82" t="s">
        <v>14</v>
      </c>
      <c r="Q76" s="82">
        <f>L27</f>
        <v>2.2453441660123086</v>
      </c>
      <c r="R76" s="82">
        <f>Q76-Q75</f>
        <v>0.6538018235305123</v>
      </c>
      <c r="S76" s="78" t="str">
        <f>IF(R76&lt;O76,"tn",IF(R76&gt;O76,"**","*"))</f>
        <v>**</v>
      </c>
      <c r="T76" s="78"/>
      <c r="U76" s="79"/>
      <c r="V76" s="79"/>
      <c r="W76" s="79"/>
      <c r="X76" s="78" t="s">
        <v>90</v>
      </c>
    </row>
    <row r="77" spans="14:24" ht="15.75" x14ac:dyDescent="0.25">
      <c r="N77" s="78">
        <v>3.15</v>
      </c>
      <c r="O77" s="82">
        <v>0.06</v>
      </c>
      <c r="P77" s="82" t="s">
        <v>15</v>
      </c>
      <c r="Q77" s="82">
        <f>L30</f>
        <v>2.2627159729176518</v>
      </c>
      <c r="R77" s="82">
        <f>Q77-Q75</f>
        <v>0.67117363043585554</v>
      </c>
      <c r="S77" s="78" t="str">
        <f>IF(R77&lt;O77,"tn",IF(R77&gt;O77,"**","*"))</f>
        <v>**</v>
      </c>
      <c r="T77" s="84">
        <f>Q77-Q76</f>
        <v>1.7371806905343234E-2</v>
      </c>
      <c r="U77" s="79" t="str">
        <f>IF(T77&lt;O77,"tn",IF(T77&gt;O77,"**","*"))</f>
        <v>tn</v>
      </c>
      <c r="V77" s="79" t="s">
        <v>82</v>
      </c>
      <c r="W77" s="79"/>
      <c r="X77" s="79" t="s">
        <v>86</v>
      </c>
    </row>
    <row r="80" spans="14:24" x14ac:dyDescent="0.25">
      <c r="N80" s="85" t="s">
        <v>91</v>
      </c>
      <c r="O80" s="86"/>
      <c r="P80" s="86"/>
      <c r="Q80" s="86"/>
    </row>
    <row r="81" spans="14:17" x14ac:dyDescent="0.25">
      <c r="N81" s="87" t="s">
        <v>92</v>
      </c>
      <c r="O81" s="12" t="s">
        <v>60</v>
      </c>
      <c r="P81" s="12"/>
      <c r="Q81" s="12"/>
    </row>
    <row r="82" spans="14:17" x14ac:dyDescent="0.25">
      <c r="N82" s="88"/>
      <c r="O82" s="89" t="s">
        <v>93</v>
      </c>
      <c r="P82" s="89" t="s">
        <v>94</v>
      </c>
      <c r="Q82" s="89" t="s">
        <v>95</v>
      </c>
    </row>
    <row r="83" spans="14:17" x14ac:dyDescent="0.25">
      <c r="N83" s="90" t="s">
        <v>62</v>
      </c>
      <c r="O83" s="91" t="s">
        <v>86</v>
      </c>
      <c r="P83" s="91" t="s">
        <v>86</v>
      </c>
      <c r="Q83" s="91" t="s">
        <v>90</v>
      </c>
    </row>
    <row r="84" spans="14:17" x14ac:dyDescent="0.25">
      <c r="N84" s="92"/>
      <c r="O84" s="93">
        <f>L25</f>
        <v>2.5359414108608451</v>
      </c>
      <c r="P84" s="93">
        <f>L26</f>
        <v>2.5263286058264254</v>
      </c>
      <c r="Q84" s="93">
        <f>L27</f>
        <v>2.2453441660123086</v>
      </c>
    </row>
    <row r="85" spans="14:17" x14ac:dyDescent="0.25">
      <c r="N85" s="94"/>
      <c r="O85" s="95" t="s">
        <v>84</v>
      </c>
      <c r="P85" s="96" t="s">
        <v>96</v>
      </c>
      <c r="Q85" s="96" t="s">
        <v>57</v>
      </c>
    </row>
    <row r="86" spans="14:17" x14ac:dyDescent="0.25">
      <c r="N86" s="90" t="s">
        <v>64</v>
      </c>
      <c r="O86" s="91" t="s">
        <v>87</v>
      </c>
      <c r="P86" s="91" t="s">
        <v>87</v>
      </c>
      <c r="Q86" s="91" t="s">
        <v>86</v>
      </c>
    </row>
    <row r="87" spans="14:17" x14ac:dyDescent="0.25">
      <c r="N87" s="92"/>
      <c r="O87" s="93">
        <f>L28</f>
        <v>2.359955312400563</v>
      </c>
      <c r="P87" s="93">
        <f>L29</f>
        <v>2.3153879156838282</v>
      </c>
      <c r="Q87" s="93">
        <f>L30</f>
        <v>2.2627159729176518</v>
      </c>
    </row>
    <row r="88" spans="14:17" x14ac:dyDescent="0.25">
      <c r="N88" s="94"/>
      <c r="O88" s="95" t="s">
        <v>58</v>
      </c>
      <c r="P88" s="95" t="s">
        <v>89</v>
      </c>
      <c r="Q88" s="95" t="s">
        <v>57</v>
      </c>
    </row>
    <row r="89" spans="14:17" x14ac:dyDescent="0.25">
      <c r="N89" s="90" t="s">
        <v>63</v>
      </c>
      <c r="O89" s="91" t="s">
        <v>88</v>
      </c>
      <c r="P89" s="91" t="s">
        <v>88</v>
      </c>
      <c r="Q89" s="91" t="s">
        <v>88</v>
      </c>
    </row>
    <row r="90" spans="14:17" x14ac:dyDescent="0.25">
      <c r="N90" s="92"/>
      <c r="O90" s="93">
        <f>L31</f>
        <v>2.0997146817736745</v>
      </c>
      <c r="P90" s="93">
        <f>L32</f>
        <v>1.8903894077208705</v>
      </c>
      <c r="Q90" s="93">
        <f>L33</f>
        <v>1.5915423424817963</v>
      </c>
    </row>
    <row r="91" spans="14:17" x14ac:dyDescent="0.25">
      <c r="N91" s="94"/>
      <c r="O91" s="95" t="s">
        <v>84</v>
      </c>
      <c r="P91" s="95" t="s">
        <v>58</v>
      </c>
      <c r="Q91" s="95" t="s">
        <v>57</v>
      </c>
    </row>
  </sheetData>
  <mergeCells count="62">
    <mergeCell ref="W3:W4"/>
    <mergeCell ref="X3:X4"/>
    <mergeCell ref="H46:H47"/>
    <mergeCell ref="A54:A55"/>
    <mergeCell ref="B54:B55"/>
    <mergeCell ref="C54:C55"/>
    <mergeCell ref="D54:D55"/>
    <mergeCell ref="E54:G54"/>
    <mergeCell ref="H54:H55"/>
    <mergeCell ref="A46:A47"/>
    <mergeCell ref="B46:B47"/>
    <mergeCell ref="C46:C47"/>
    <mergeCell ref="D46:D47"/>
    <mergeCell ref="E46:G46"/>
    <mergeCell ref="B3:B4"/>
    <mergeCell ref="R8:R10"/>
    <mergeCell ref="F3:F4"/>
    <mergeCell ref="G3:G4"/>
    <mergeCell ref="A5:A7"/>
    <mergeCell ref="A18:B18"/>
    <mergeCell ref="T3:V3"/>
    <mergeCell ref="R11:R13"/>
    <mergeCell ref="R5:R7"/>
    <mergeCell ref="R3:R4"/>
    <mergeCell ref="S3:S4"/>
    <mergeCell ref="A19:B19"/>
    <mergeCell ref="A20:B20"/>
    <mergeCell ref="A21:B21"/>
    <mergeCell ref="I3:I4"/>
    <mergeCell ref="I10:I12"/>
    <mergeCell ref="I13:J13"/>
    <mergeCell ref="I14:J14"/>
    <mergeCell ref="I15:I17"/>
    <mergeCell ref="A8:B8"/>
    <mergeCell ref="A9:B9"/>
    <mergeCell ref="A10:A12"/>
    <mergeCell ref="A13:B13"/>
    <mergeCell ref="A14:B14"/>
    <mergeCell ref="A15:A17"/>
    <mergeCell ref="A3:A4"/>
    <mergeCell ref="C3:E3"/>
    <mergeCell ref="P26:Q26"/>
    <mergeCell ref="T27:U27"/>
    <mergeCell ref="V27:W27"/>
    <mergeCell ref="C43:D43"/>
    <mergeCell ref="K3:M3"/>
    <mergeCell ref="N3:N4"/>
    <mergeCell ref="O3:O4"/>
    <mergeCell ref="I5:I7"/>
    <mergeCell ref="I8:J8"/>
    <mergeCell ref="I9:J9"/>
    <mergeCell ref="J3:J4"/>
    <mergeCell ref="I18:J18"/>
    <mergeCell ref="I19:J19"/>
    <mergeCell ref="I20:J20"/>
    <mergeCell ref="I21:J21"/>
    <mergeCell ref="C42:D42"/>
    <mergeCell ref="AH27:AI27"/>
    <mergeCell ref="AF27:AG27"/>
    <mergeCell ref="AD27:AE27"/>
    <mergeCell ref="AB27:AC27"/>
    <mergeCell ref="Z27:AA2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40" workbookViewId="0">
      <selection activeCell="A45" sqref="A45:H58"/>
    </sheetView>
  </sheetViews>
  <sheetFormatPr defaultRowHeight="15" x14ac:dyDescent="0.25"/>
  <cols>
    <col min="1" max="1" width="20.42578125" customWidth="1"/>
    <col min="2" max="2" width="11.5703125" customWidth="1"/>
    <col min="3" max="3" width="10.5703125" customWidth="1"/>
    <col min="4" max="4" width="10.7109375" customWidth="1"/>
    <col min="5" max="5" width="10" customWidth="1"/>
    <col min="7" max="7" width="12.5703125" customWidth="1"/>
    <col min="9" max="9" width="17.42578125" customWidth="1"/>
    <col min="10" max="10" width="10.5703125" customWidth="1"/>
    <col min="11" max="11" width="9.7109375" customWidth="1"/>
    <col min="12" max="12" width="9.5703125" customWidth="1"/>
    <col min="13" max="13" width="10" customWidth="1"/>
    <col min="18" max="19" width="19.7109375" customWidth="1"/>
    <col min="23" max="23" width="14.28515625" customWidth="1"/>
  </cols>
  <sheetData>
    <row r="1" spans="1:24" x14ac:dyDescent="0.25">
      <c r="A1" t="s">
        <v>17</v>
      </c>
      <c r="I1" t="s">
        <v>24</v>
      </c>
    </row>
    <row r="3" spans="1:24" ht="15.75" x14ac:dyDescent="0.25">
      <c r="A3" s="123" t="s">
        <v>104</v>
      </c>
      <c r="B3" s="123" t="s">
        <v>18</v>
      </c>
      <c r="C3" s="111" t="s">
        <v>103</v>
      </c>
      <c r="D3" s="111"/>
      <c r="E3" s="111"/>
      <c r="F3" s="123" t="s">
        <v>19</v>
      </c>
      <c r="G3" s="123" t="s">
        <v>6</v>
      </c>
      <c r="I3" s="123" t="s">
        <v>104</v>
      </c>
      <c r="J3" s="123" t="s">
        <v>18</v>
      </c>
      <c r="K3" s="111" t="s">
        <v>103</v>
      </c>
      <c r="L3" s="111"/>
      <c r="M3" s="111"/>
      <c r="N3" s="123" t="s">
        <v>19</v>
      </c>
      <c r="O3" s="123" t="s">
        <v>6</v>
      </c>
      <c r="R3" s="129" t="s">
        <v>104</v>
      </c>
      <c r="S3" s="129" t="s">
        <v>103</v>
      </c>
      <c r="T3" s="126" t="s">
        <v>100</v>
      </c>
      <c r="U3" s="127"/>
      <c r="V3" s="128"/>
      <c r="W3" s="132" t="s">
        <v>101</v>
      </c>
      <c r="X3" s="132" t="s">
        <v>102</v>
      </c>
    </row>
    <row r="4" spans="1:24" ht="15.75" x14ac:dyDescent="0.25">
      <c r="A4" s="123"/>
      <c r="B4" s="123"/>
      <c r="C4" s="6" t="s">
        <v>97</v>
      </c>
      <c r="D4" s="6" t="s">
        <v>98</v>
      </c>
      <c r="E4" s="6" t="s">
        <v>99</v>
      </c>
      <c r="F4" s="123"/>
      <c r="G4" s="123"/>
      <c r="I4" s="123"/>
      <c r="J4" s="123"/>
      <c r="K4" s="6" t="s">
        <v>97</v>
      </c>
      <c r="L4" s="6" t="s">
        <v>98</v>
      </c>
      <c r="M4" s="6" t="s">
        <v>99</v>
      </c>
      <c r="N4" s="123"/>
      <c r="O4" s="123"/>
      <c r="R4" s="131"/>
      <c r="S4" s="131"/>
      <c r="T4" s="104">
        <v>1</v>
      </c>
      <c r="U4" s="104">
        <v>2</v>
      </c>
      <c r="V4" s="104">
        <v>3</v>
      </c>
      <c r="W4" s="133"/>
      <c r="X4" s="133"/>
    </row>
    <row r="5" spans="1:24" ht="15.75" x14ac:dyDescent="0.25">
      <c r="A5" s="123" t="s">
        <v>108</v>
      </c>
      <c r="B5" s="105">
        <v>1</v>
      </c>
      <c r="C5" s="40">
        <f>'Ulangan I'!B43</f>
        <v>5.4</v>
      </c>
      <c r="D5" s="40">
        <f>'Ulangan I'!H43</f>
        <v>5.4</v>
      </c>
      <c r="E5" s="40">
        <f>'Ulangan I'!N43</f>
        <v>5.1333333333333337</v>
      </c>
      <c r="F5" s="40">
        <f>SUM(C5:E5)</f>
        <v>15.933333333333334</v>
      </c>
      <c r="G5" s="40">
        <f>AVERAGE(F5/3)</f>
        <v>5.3111111111111109</v>
      </c>
      <c r="I5" s="123" t="s">
        <v>108</v>
      </c>
      <c r="J5" s="105">
        <v>1</v>
      </c>
      <c r="K5" s="8">
        <f>'Ulangan I'!C43</f>
        <v>2.4222906965825675</v>
      </c>
      <c r="L5" s="8">
        <f>'Ulangan I'!I43</f>
        <v>2.4196792753202487</v>
      </c>
      <c r="M5" s="8">
        <f>'Ulangan I'!O43</f>
        <v>2.3590383454329138</v>
      </c>
      <c r="N5" s="8">
        <f>SUM(K5:M5)</f>
        <v>7.2010083173357309</v>
      </c>
      <c r="O5" s="8">
        <f>AVERAGE(N5/3)</f>
        <v>2.4003361057785768</v>
      </c>
      <c r="R5" s="129" t="s">
        <v>105</v>
      </c>
      <c r="S5" s="102" t="s">
        <v>97</v>
      </c>
      <c r="T5" s="103">
        <f>K5</f>
        <v>2.4222906965825675</v>
      </c>
      <c r="U5" s="103">
        <f>K6</f>
        <v>2.3883464504394096</v>
      </c>
      <c r="V5" s="103">
        <f>K7</f>
        <v>2.4009533191547052</v>
      </c>
      <c r="W5" s="103">
        <f>SUM(T5:V5)</f>
        <v>7.2115904661766823</v>
      </c>
      <c r="X5" s="103">
        <f>AVERAGE(T5:V5)</f>
        <v>2.4038634887255608</v>
      </c>
    </row>
    <row r="6" spans="1:24" ht="15.75" x14ac:dyDescent="0.25">
      <c r="A6" s="123"/>
      <c r="B6" s="105">
        <v>2</v>
      </c>
      <c r="C6" s="40">
        <f>'Ulangan II'!B45</f>
        <v>5.2666666666666666</v>
      </c>
      <c r="D6" s="40">
        <f>'Ulangan II'!H45</f>
        <v>4.666666666666667</v>
      </c>
      <c r="E6" s="40">
        <f>'Ulangan II'!N45</f>
        <v>4.7333333333333334</v>
      </c>
      <c r="F6" s="40">
        <f t="shared" ref="F6:F7" si="0">SUM(C6:E6)</f>
        <v>14.666666666666668</v>
      </c>
      <c r="G6" s="40">
        <f t="shared" ref="G6:G7" si="1">AVERAGE(F6/3)</f>
        <v>4.8888888888888893</v>
      </c>
      <c r="I6" s="123"/>
      <c r="J6" s="105">
        <v>2</v>
      </c>
      <c r="K6" s="8">
        <f>'Ulangan II'!C45</f>
        <v>2.3883464504394096</v>
      </c>
      <c r="L6" s="8">
        <f>'Ulangan II'!I45</f>
        <v>2.2587293252077729</v>
      </c>
      <c r="M6" s="8">
        <f>'Ulangan II'!O45</f>
        <v>2.2649228593056558</v>
      </c>
      <c r="N6" s="8">
        <f t="shared" ref="N6:N7" si="2">SUM(K6:M6)</f>
        <v>6.9119986349528393</v>
      </c>
      <c r="O6" s="8">
        <f t="shared" ref="O6:O7" si="3">AVERAGE(N6/3)</f>
        <v>2.3039995449842796</v>
      </c>
      <c r="R6" s="130"/>
      <c r="S6" s="102" t="s">
        <v>98</v>
      </c>
      <c r="T6" s="103">
        <f>K10</f>
        <v>2.4598188485076453</v>
      </c>
      <c r="U6" s="103">
        <f>K11</f>
        <v>2.400660864933895</v>
      </c>
      <c r="V6" s="103">
        <f>K12</f>
        <v>2.3924390250689584</v>
      </c>
      <c r="W6" s="103">
        <f t="shared" ref="W6:W14" si="4">SUM(T6:V6)</f>
        <v>7.2529187385104983</v>
      </c>
      <c r="X6" s="103">
        <f t="shared" ref="X6:X14" si="5">AVERAGE(T6:V6)</f>
        <v>2.4176395795034993</v>
      </c>
    </row>
    <row r="7" spans="1:24" ht="15.75" x14ac:dyDescent="0.25">
      <c r="A7" s="123"/>
      <c r="B7" s="105">
        <v>3</v>
      </c>
      <c r="C7" s="40">
        <f>'Ulangan III'!B43</f>
        <v>5.333333333333333</v>
      </c>
      <c r="D7" s="40">
        <f>'Ulangan III'!H43</f>
        <v>5</v>
      </c>
      <c r="E7" s="40">
        <f>'Ulangan III'!N43</f>
        <v>4.666666666666667</v>
      </c>
      <c r="F7" s="40">
        <f t="shared" si="0"/>
        <v>15</v>
      </c>
      <c r="G7" s="40">
        <f t="shared" si="1"/>
        <v>5</v>
      </c>
      <c r="I7" s="123"/>
      <c r="J7" s="105">
        <v>3</v>
      </c>
      <c r="K7" s="8">
        <f>'Ulangan III'!C43</f>
        <v>2.4009533191547052</v>
      </c>
      <c r="L7" s="8">
        <f>'Ulangan III'!I43</f>
        <v>2.3250545503016036</v>
      </c>
      <c r="M7" s="8">
        <f>'Ulangan III'!O43</f>
        <v>2.2577142758510691</v>
      </c>
      <c r="N7" s="8">
        <f t="shared" si="2"/>
        <v>6.9837221453073779</v>
      </c>
      <c r="O7" s="8">
        <f t="shared" si="3"/>
        <v>2.3279073817691258</v>
      </c>
      <c r="R7" s="131"/>
      <c r="S7" s="102" t="s">
        <v>99</v>
      </c>
      <c r="T7" s="103">
        <f>K15</f>
        <v>2.4346051110770537</v>
      </c>
      <c r="U7" s="103">
        <f>K16</f>
        <v>2.3654516800503265</v>
      </c>
      <c r="V7" s="103">
        <f>K17</f>
        <v>2.4093913736464621</v>
      </c>
      <c r="W7" s="103">
        <f t="shared" si="4"/>
        <v>7.2094481647738426</v>
      </c>
      <c r="X7" s="103">
        <f t="shared" si="5"/>
        <v>2.4031493882579475</v>
      </c>
    </row>
    <row r="8" spans="1:24" ht="15.75" x14ac:dyDescent="0.25">
      <c r="A8" s="124" t="s">
        <v>20</v>
      </c>
      <c r="B8" s="124"/>
      <c r="C8" s="41">
        <f>SUM(C5:C7)</f>
        <v>16</v>
      </c>
      <c r="D8" s="41">
        <f t="shared" ref="D8:F8" si="6">SUM(D5:D7)</f>
        <v>15.066666666666666</v>
      </c>
      <c r="E8" s="41">
        <f t="shared" si="6"/>
        <v>14.533333333333335</v>
      </c>
      <c r="F8" s="41">
        <f t="shared" si="6"/>
        <v>45.6</v>
      </c>
      <c r="G8" s="41">
        <f>AVERAGE(F8/3)</f>
        <v>15.200000000000001</v>
      </c>
      <c r="I8" s="124" t="s">
        <v>20</v>
      </c>
      <c r="J8" s="124"/>
      <c r="K8" s="22">
        <f>SUM(K5:K7)</f>
        <v>7.2115904661766823</v>
      </c>
      <c r="L8" s="22">
        <f t="shared" ref="L8:N8" si="7">SUM(L5:L7)</f>
        <v>7.0034631508296243</v>
      </c>
      <c r="M8" s="22">
        <f t="shared" si="7"/>
        <v>6.8816754805896387</v>
      </c>
      <c r="N8" s="22">
        <f t="shared" si="7"/>
        <v>21.096729097595947</v>
      </c>
      <c r="O8" s="22">
        <f>AVERAGE(N8/3)</f>
        <v>7.0322430325319827</v>
      </c>
      <c r="P8" s="29">
        <f>N5+N10+N15</f>
        <v>21.856864503102464</v>
      </c>
      <c r="R8" s="129" t="s">
        <v>106</v>
      </c>
      <c r="S8" s="102" t="s">
        <v>97</v>
      </c>
      <c r="T8" s="103">
        <f>L5</f>
        <v>2.4196792753202487</v>
      </c>
      <c r="U8" s="103">
        <f>L6</f>
        <v>2.2587293252077729</v>
      </c>
      <c r="V8" s="103">
        <f>L7</f>
        <v>2.3250545503016036</v>
      </c>
      <c r="W8" s="103">
        <f t="shared" si="4"/>
        <v>7.0034631508296243</v>
      </c>
      <c r="X8" s="103">
        <f t="shared" si="5"/>
        <v>2.3344877169432081</v>
      </c>
    </row>
    <row r="9" spans="1:24" ht="15.75" x14ac:dyDescent="0.25">
      <c r="A9" s="125" t="s">
        <v>21</v>
      </c>
      <c r="B9" s="125"/>
      <c r="C9" s="42">
        <f>AVERAGE(C8/3)</f>
        <v>5.333333333333333</v>
      </c>
      <c r="D9" s="42">
        <f t="shared" ref="D9:G9" si="8">AVERAGE(D8/3)</f>
        <v>5.0222222222222221</v>
      </c>
      <c r="E9" s="42">
        <f t="shared" si="8"/>
        <v>4.844444444444445</v>
      </c>
      <c r="F9" s="42">
        <f t="shared" si="8"/>
        <v>15.200000000000001</v>
      </c>
      <c r="G9" s="42">
        <f t="shared" si="8"/>
        <v>5.0666666666666673</v>
      </c>
      <c r="I9" s="125" t="s">
        <v>21</v>
      </c>
      <c r="J9" s="125"/>
      <c r="K9" s="23">
        <f>AVERAGE(K8/3)</f>
        <v>2.4038634887255608</v>
      </c>
      <c r="L9" s="23">
        <f t="shared" ref="L9:N9" si="9">AVERAGE(L8/3)</f>
        <v>2.3344877169432081</v>
      </c>
      <c r="M9" s="23">
        <f t="shared" si="9"/>
        <v>2.2938918268632129</v>
      </c>
      <c r="N9" s="23">
        <f t="shared" si="9"/>
        <v>7.0322430325319827</v>
      </c>
      <c r="O9" s="23">
        <f>AVERAGE(O8/3)</f>
        <v>2.3440810108439942</v>
      </c>
      <c r="R9" s="130"/>
      <c r="S9" s="102" t="s">
        <v>98</v>
      </c>
      <c r="T9" s="103">
        <f>L10</f>
        <v>2.393744735700118</v>
      </c>
      <c r="U9" s="103">
        <f>L11</f>
        <v>2.2240229349405691</v>
      </c>
      <c r="V9" s="103">
        <f>L12</f>
        <v>2.2818752078831595</v>
      </c>
      <c r="W9" s="103">
        <f t="shared" si="4"/>
        <v>6.8996428785238457</v>
      </c>
      <c r="X9" s="103">
        <f t="shared" si="5"/>
        <v>2.2998809595079486</v>
      </c>
    </row>
    <row r="10" spans="1:24" ht="15.75" x14ac:dyDescent="0.25">
      <c r="A10" s="123" t="s">
        <v>106</v>
      </c>
      <c r="B10" s="105">
        <v>1</v>
      </c>
      <c r="C10" s="40">
        <f>'Ulangan I'!D43</f>
        <v>5.6</v>
      </c>
      <c r="D10" s="40">
        <f>'Ulangan I'!J43</f>
        <v>5.2666666666666666</v>
      </c>
      <c r="E10" s="40">
        <f>'Ulangan I'!P43</f>
        <v>5.333333333333333</v>
      </c>
      <c r="F10" s="40">
        <f>SUM(C10:E10)</f>
        <v>16.2</v>
      </c>
      <c r="G10" s="40">
        <f>AVERAGE(F10/3)</f>
        <v>5.3999999999999995</v>
      </c>
      <c r="I10" s="123" t="s">
        <v>106</v>
      </c>
      <c r="J10" s="105">
        <v>1</v>
      </c>
      <c r="K10" s="8">
        <f>'Ulangan I'!E43</f>
        <v>2.4598188485076453</v>
      </c>
      <c r="L10" s="8">
        <f>'Ulangan I'!K43</f>
        <v>2.393744735700118</v>
      </c>
      <c r="M10" s="8">
        <f>'Ulangan I'!Q43</f>
        <v>2.4019665755650546</v>
      </c>
      <c r="N10" s="8">
        <f>SUM(K10:M10)</f>
        <v>7.2555301597728175</v>
      </c>
      <c r="O10" s="8">
        <f>AVERAGE(N10/3)</f>
        <v>2.4185100532576058</v>
      </c>
      <c r="R10" s="131"/>
      <c r="S10" s="102" t="s">
        <v>99</v>
      </c>
      <c r="T10" s="103">
        <f>L15</f>
        <v>2.5022773887365508</v>
      </c>
      <c r="U10" s="103">
        <f>L16</f>
        <v>2.2335551367653328</v>
      </c>
      <c r="V10" s="103">
        <f>L17</f>
        <v>2.328720569908779</v>
      </c>
      <c r="W10" s="103">
        <f t="shared" si="4"/>
        <v>7.0645530954106626</v>
      </c>
      <c r="X10" s="103">
        <f t="shared" si="5"/>
        <v>2.354851031803554</v>
      </c>
    </row>
    <row r="11" spans="1:24" ht="15.75" x14ac:dyDescent="0.25">
      <c r="A11" s="123"/>
      <c r="B11" s="105">
        <v>2</v>
      </c>
      <c r="C11" s="40">
        <f>'Ulangan II'!D45</f>
        <v>5.333333333333333</v>
      </c>
      <c r="D11" s="40">
        <f>'Ulangan II'!J45</f>
        <v>4.5333333333333332</v>
      </c>
      <c r="E11" s="40">
        <f>'Ulangan II'!P45</f>
        <v>4.1333333333333337</v>
      </c>
      <c r="F11" s="40">
        <f t="shared" ref="F11:F12" si="10">SUM(C11:E11)</f>
        <v>14</v>
      </c>
      <c r="G11" s="40">
        <f t="shared" ref="G11:G12" si="11">AVERAGE(F11/3)</f>
        <v>4.666666666666667</v>
      </c>
      <c r="I11" s="123"/>
      <c r="J11" s="105">
        <v>2</v>
      </c>
      <c r="K11" s="8">
        <f>'Ulangan II'!E45</f>
        <v>2.400660864933895</v>
      </c>
      <c r="L11" s="8">
        <f>'Ulangan II'!K45</f>
        <v>2.2240229349405691</v>
      </c>
      <c r="M11" s="8">
        <f>'Ulangan II'!Q45</f>
        <v>2.1322264158548196</v>
      </c>
      <c r="N11" s="8">
        <f t="shared" ref="N11:N12" si="12">SUM(K11:M11)</f>
        <v>6.7569102157292846</v>
      </c>
      <c r="O11" s="8">
        <f t="shared" ref="O11:O12" si="13">AVERAGE(N11/3)</f>
        <v>2.252303405243095</v>
      </c>
      <c r="R11" s="129" t="s">
        <v>107</v>
      </c>
      <c r="S11" s="102" t="s">
        <v>97</v>
      </c>
      <c r="T11" s="103">
        <f>M5</f>
        <v>2.3590383454329138</v>
      </c>
      <c r="U11" s="103">
        <f>M6</f>
        <v>2.2649228593056558</v>
      </c>
      <c r="V11" s="103">
        <f>M7</f>
        <v>2.2577142758510691</v>
      </c>
      <c r="W11" s="103">
        <f t="shared" si="4"/>
        <v>6.8816754805896387</v>
      </c>
      <c r="X11" s="103">
        <f t="shared" si="5"/>
        <v>2.2938918268632129</v>
      </c>
    </row>
    <row r="12" spans="1:24" ht="15.75" x14ac:dyDescent="0.25">
      <c r="A12" s="123"/>
      <c r="B12" s="105">
        <v>3</v>
      </c>
      <c r="C12" s="40">
        <f>'Ulangan III'!D43</f>
        <v>5.2666666666666666</v>
      </c>
      <c r="D12" s="40">
        <f>'Ulangan III'!J43</f>
        <v>4.8</v>
      </c>
      <c r="E12" s="40">
        <f>'Ulangan III'!P43</f>
        <v>4.0666666666666664</v>
      </c>
      <c r="F12" s="40">
        <f t="shared" si="10"/>
        <v>14.133333333333333</v>
      </c>
      <c r="G12" s="40">
        <f t="shared" si="11"/>
        <v>4.7111111111111112</v>
      </c>
      <c r="I12" s="123"/>
      <c r="J12" s="105">
        <v>3</v>
      </c>
      <c r="K12" s="8">
        <f>'Ulangan III'!E43</f>
        <v>2.3924390250689584</v>
      </c>
      <c r="L12" s="8">
        <f>'Ulangan III'!K43</f>
        <v>2.2818752078831595</v>
      </c>
      <c r="M12" s="8">
        <f>'Ulangan III'!Q43</f>
        <v>2.1203798983172146</v>
      </c>
      <c r="N12" s="8">
        <f t="shared" si="12"/>
        <v>6.794694131269333</v>
      </c>
      <c r="O12" s="8">
        <f t="shared" si="13"/>
        <v>2.2648980437564443</v>
      </c>
      <c r="R12" s="130"/>
      <c r="S12" s="102" t="s">
        <v>98</v>
      </c>
      <c r="T12" s="103">
        <f>M10</f>
        <v>2.4019665755650546</v>
      </c>
      <c r="U12" s="103">
        <f>M11</f>
        <v>2.1322264158548196</v>
      </c>
      <c r="V12" s="103">
        <f>M12</f>
        <v>2.1203798983172146</v>
      </c>
      <c r="W12" s="103">
        <f t="shared" si="4"/>
        <v>6.6545728897370893</v>
      </c>
      <c r="X12" s="103">
        <f t="shared" si="5"/>
        <v>2.2181909632456964</v>
      </c>
    </row>
    <row r="13" spans="1:24" ht="15.75" x14ac:dyDescent="0.25">
      <c r="A13" s="124" t="s">
        <v>20</v>
      </c>
      <c r="B13" s="124"/>
      <c r="C13" s="41">
        <f>SUM(C10:C12)</f>
        <v>16.2</v>
      </c>
      <c r="D13" s="41">
        <f>SUM(D10:D12)</f>
        <v>14.600000000000001</v>
      </c>
      <c r="E13" s="41">
        <f>SUM(E10:E12)</f>
        <v>13.533333333333333</v>
      </c>
      <c r="F13" s="41">
        <f>SUM(F10:F12)</f>
        <v>44.333333333333329</v>
      </c>
      <c r="G13" s="41">
        <f>AVERAGE(F13/3)</f>
        <v>14.777777777777777</v>
      </c>
      <c r="I13" s="124" t="s">
        <v>20</v>
      </c>
      <c r="J13" s="124"/>
      <c r="K13" s="22">
        <f>SUM(K10:K12)</f>
        <v>7.2529187385104983</v>
      </c>
      <c r="L13" s="22">
        <f t="shared" ref="L13:N13" si="14">SUM(L10:L12)</f>
        <v>6.8996428785238457</v>
      </c>
      <c r="M13" s="22">
        <f t="shared" si="14"/>
        <v>6.6545728897370893</v>
      </c>
      <c r="N13" s="22">
        <f t="shared" si="14"/>
        <v>20.807134506771433</v>
      </c>
      <c r="O13" s="22">
        <f>AVERAGE(N13/3)</f>
        <v>6.9357115022571447</v>
      </c>
      <c r="P13" s="29">
        <f>N6+N11+N16</f>
        <v>20.673214466514697</v>
      </c>
      <c r="R13" s="131"/>
      <c r="S13" s="102" t="s">
        <v>99</v>
      </c>
      <c r="T13" s="103">
        <f>M15</f>
        <v>2.4634435261803138</v>
      </c>
      <c r="U13" s="103">
        <f>M16</f>
        <v>2.4052987990169132</v>
      </c>
      <c r="V13" s="103">
        <f>M17</f>
        <v>2.2314890749564826</v>
      </c>
      <c r="W13" s="103">
        <f t="shared" si="4"/>
        <v>7.1002314001537092</v>
      </c>
      <c r="X13" s="103">
        <f t="shared" si="5"/>
        <v>2.3667438000512364</v>
      </c>
    </row>
    <row r="14" spans="1:24" ht="15.75" x14ac:dyDescent="0.25">
      <c r="A14" s="125" t="s">
        <v>22</v>
      </c>
      <c r="B14" s="125"/>
      <c r="C14" s="42">
        <f>AVERAGE(C13/3)</f>
        <v>5.3999999999999995</v>
      </c>
      <c r="D14" s="42">
        <f t="shared" ref="D14:F14" si="15">AVERAGE(D13/3)</f>
        <v>4.8666666666666671</v>
      </c>
      <c r="E14" s="42">
        <f t="shared" si="15"/>
        <v>4.5111111111111111</v>
      </c>
      <c r="F14" s="42">
        <f t="shared" si="15"/>
        <v>14.777777777777777</v>
      </c>
      <c r="G14" s="42">
        <f>AVERAGE(G13/3)</f>
        <v>4.9259259259259256</v>
      </c>
      <c r="I14" s="125" t="s">
        <v>22</v>
      </c>
      <c r="J14" s="125"/>
      <c r="K14" s="23">
        <f>AVERAGE(K13/3)</f>
        <v>2.4176395795034993</v>
      </c>
      <c r="L14" s="23">
        <f t="shared" ref="L14:N14" si="16">AVERAGE(L13/3)</f>
        <v>2.2998809595079486</v>
      </c>
      <c r="M14" s="23">
        <f t="shared" si="16"/>
        <v>2.2181909632456964</v>
      </c>
      <c r="N14" s="23">
        <f t="shared" si="16"/>
        <v>6.9357115022571447</v>
      </c>
      <c r="O14" s="23">
        <f>AVERAGE(O13/3)</f>
        <v>2.3119038340857148</v>
      </c>
      <c r="R14" s="102" t="s">
        <v>19</v>
      </c>
      <c r="S14" s="103"/>
      <c r="T14" s="103">
        <f>SUM(T5:T13)</f>
        <v>21.856864503102468</v>
      </c>
      <c r="U14" s="103">
        <f>SUM(U5:U13)</f>
        <v>20.673214466514693</v>
      </c>
      <c r="V14" s="103">
        <f>SUM(V5:V13)</f>
        <v>20.748017295088431</v>
      </c>
      <c r="W14" s="103">
        <f t="shared" si="4"/>
        <v>63.278096264705596</v>
      </c>
      <c r="X14" s="103">
        <f t="shared" si="5"/>
        <v>21.092698754901864</v>
      </c>
    </row>
    <row r="15" spans="1:24" ht="15.75" x14ac:dyDescent="0.25">
      <c r="A15" s="123" t="s">
        <v>107</v>
      </c>
      <c r="B15" s="105">
        <v>1</v>
      </c>
      <c r="C15" s="40">
        <f>'Ulangan I'!F43</f>
        <v>5.4666666666666668</v>
      </c>
      <c r="D15" s="40">
        <f>'Ulangan I'!L43</f>
        <v>5.8</v>
      </c>
      <c r="E15" s="40">
        <f>'Ulangan I'!R43</f>
        <v>5.6</v>
      </c>
      <c r="F15" s="40">
        <f>SUM(C15:E15)</f>
        <v>16.866666666666667</v>
      </c>
      <c r="G15" s="40">
        <f>AVERAGE(F15/3)</f>
        <v>5.6222222222222227</v>
      </c>
      <c r="I15" s="123" t="s">
        <v>107</v>
      </c>
      <c r="J15" s="105">
        <v>1</v>
      </c>
      <c r="K15" s="8">
        <f>'Ulangan I'!G43</f>
        <v>2.4346051110770537</v>
      </c>
      <c r="L15" s="8">
        <f>'Ulangan I'!M43</f>
        <v>2.5022773887365508</v>
      </c>
      <c r="M15" s="8">
        <f>'Ulangan I'!S43</f>
        <v>2.4634435261803138</v>
      </c>
      <c r="N15" s="8">
        <f>SUM(K15:M15)</f>
        <v>7.4003260259939179</v>
      </c>
      <c r="O15" s="8">
        <f>AVERAGE(N15/3)</f>
        <v>2.4667753419979728</v>
      </c>
      <c r="R15" s="102" t="s">
        <v>102</v>
      </c>
      <c r="S15" s="103"/>
      <c r="T15" s="103">
        <f>AVERAGE(T5:T13)</f>
        <v>2.4285405003447185</v>
      </c>
      <c r="U15" s="103">
        <f t="shared" ref="U15:X15" si="17">AVERAGE(U5:U13)</f>
        <v>2.2970238296127437</v>
      </c>
      <c r="V15" s="103">
        <f t="shared" si="17"/>
        <v>2.3053352550098256</v>
      </c>
      <c r="W15" s="103">
        <f t="shared" si="17"/>
        <v>7.0308995849672868</v>
      </c>
      <c r="X15" s="103">
        <f t="shared" si="17"/>
        <v>2.3436331949890961</v>
      </c>
    </row>
    <row r="16" spans="1:24" x14ac:dyDescent="0.25">
      <c r="A16" s="123"/>
      <c r="B16" s="105">
        <v>2</v>
      </c>
      <c r="C16" s="40">
        <f>'Ulangan II'!F45</f>
        <v>5.1333333333333337</v>
      </c>
      <c r="D16" s="40">
        <f>'Ulangan II'!L45</f>
        <v>4.5333333333333332</v>
      </c>
      <c r="E16" s="40">
        <f>'Ulangan II'!R45</f>
        <v>5.333333333333333</v>
      </c>
      <c r="F16" s="40">
        <f t="shared" ref="F16:F17" si="18">SUM(C16:E16)</f>
        <v>15</v>
      </c>
      <c r="G16" s="40">
        <f t="shared" ref="G16:G17" si="19">AVERAGE(F16/3)</f>
        <v>5</v>
      </c>
      <c r="I16" s="123"/>
      <c r="J16" s="105">
        <v>2</v>
      </c>
      <c r="K16" s="8">
        <f>'Ulangan II'!G45</f>
        <v>2.3654516800503265</v>
      </c>
      <c r="L16" s="8">
        <f>'Ulangan II'!M45</f>
        <v>2.2335551367653328</v>
      </c>
      <c r="M16" s="8">
        <f>'Ulangan II'!S45</f>
        <v>2.4052987990169132</v>
      </c>
      <c r="N16" s="8">
        <f t="shared" ref="N16:N17" si="20">SUM(K16:M16)</f>
        <v>7.0043056158325729</v>
      </c>
      <c r="O16" s="8">
        <f t="shared" ref="O16:O17" si="21">AVERAGE(N16/3)</f>
        <v>2.3347685386108576</v>
      </c>
    </row>
    <row r="17" spans="1:16" x14ac:dyDescent="0.25">
      <c r="A17" s="123"/>
      <c r="B17" s="105">
        <v>3</v>
      </c>
      <c r="C17" s="40">
        <f>'Ulangan III'!F43</f>
        <v>5.333333333333333</v>
      </c>
      <c r="D17" s="40">
        <f>'Ulangan III'!L43</f>
        <v>5</v>
      </c>
      <c r="E17" s="40">
        <f>'Ulangan III'!R43</f>
        <v>4.5333333333333332</v>
      </c>
      <c r="F17" s="40">
        <f t="shared" si="18"/>
        <v>14.866666666666665</v>
      </c>
      <c r="G17" s="40">
        <f t="shared" si="19"/>
        <v>4.9555555555555548</v>
      </c>
      <c r="I17" s="123"/>
      <c r="J17" s="105">
        <v>3</v>
      </c>
      <c r="K17" s="8">
        <f>'Ulangan III'!G43</f>
        <v>2.4093913736464621</v>
      </c>
      <c r="L17" s="8">
        <f>'Ulangan III'!M43</f>
        <v>2.328720569908779</v>
      </c>
      <c r="M17" s="8">
        <f>'Ulangan III'!S43</f>
        <v>2.2314890749564826</v>
      </c>
      <c r="N17" s="8">
        <f t="shared" si="20"/>
        <v>6.9696010185117236</v>
      </c>
      <c r="O17" s="8">
        <f t="shared" si="21"/>
        <v>2.323200339503908</v>
      </c>
      <c r="P17" s="29">
        <f>N7+N12+N17</f>
        <v>20.748017295088435</v>
      </c>
    </row>
    <row r="18" spans="1:16" x14ac:dyDescent="0.25">
      <c r="A18" s="124" t="s">
        <v>20</v>
      </c>
      <c r="B18" s="124"/>
      <c r="C18" s="41">
        <f>SUM(C15:C17)</f>
        <v>15.933333333333334</v>
      </c>
      <c r="D18" s="41">
        <f t="shared" ref="D18:F18" si="22">SUM(D15:D17)</f>
        <v>15.333333333333332</v>
      </c>
      <c r="E18" s="41">
        <f t="shared" si="22"/>
        <v>15.466666666666667</v>
      </c>
      <c r="F18" s="41">
        <f t="shared" si="22"/>
        <v>46.733333333333334</v>
      </c>
      <c r="G18" s="41">
        <f>AVERAGE(F18/3)</f>
        <v>15.577777777777778</v>
      </c>
      <c r="I18" s="124" t="s">
        <v>20</v>
      </c>
      <c r="J18" s="124"/>
      <c r="K18" s="22">
        <f>SUM(K15:K17)</f>
        <v>7.2094481647738426</v>
      </c>
      <c r="L18" s="22">
        <f t="shared" ref="L18:N18" si="23">SUM(L15:L17)</f>
        <v>7.0645530954106626</v>
      </c>
      <c r="M18" s="22">
        <f t="shared" si="23"/>
        <v>7.1002314001537092</v>
      </c>
      <c r="N18" s="22">
        <f t="shared" si="23"/>
        <v>21.374232660338215</v>
      </c>
      <c r="O18" s="22">
        <f>AVERAGE(N18/3)</f>
        <v>7.1247442201127384</v>
      </c>
    </row>
    <row r="19" spans="1:16" x14ac:dyDescent="0.25">
      <c r="A19" s="125" t="s">
        <v>22</v>
      </c>
      <c r="B19" s="125"/>
      <c r="C19" s="42">
        <f>AVERAGE(C18/3)</f>
        <v>5.3111111111111109</v>
      </c>
      <c r="D19" s="42">
        <f t="shared" ref="D19:F19" si="24">AVERAGE(D18/3)</f>
        <v>5.1111111111111107</v>
      </c>
      <c r="E19" s="42">
        <f t="shared" si="24"/>
        <v>5.1555555555555559</v>
      </c>
      <c r="F19" s="42">
        <f t="shared" si="24"/>
        <v>15.577777777777778</v>
      </c>
      <c r="G19" s="42">
        <f>AVERAGE(G18/3)</f>
        <v>5.1925925925925922</v>
      </c>
      <c r="I19" s="125" t="s">
        <v>22</v>
      </c>
      <c r="J19" s="125"/>
      <c r="K19" s="23">
        <f>AVERAGE(K18/3)</f>
        <v>2.4031493882579475</v>
      </c>
      <c r="L19" s="23">
        <f t="shared" ref="L19:N19" si="25">AVERAGE(L18/3)</f>
        <v>2.354851031803554</v>
      </c>
      <c r="M19" s="23">
        <f t="shared" si="25"/>
        <v>2.3667438000512364</v>
      </c>
      <c r="N19" s="23">
        <f t="shared" si="25"/>
        <v>7.1247442201127384</v>
      </c>
      <c r="O19" s="23">
        <f>AVERAGE(O18/3)</f>
        <v>2.3749147400375796</v>
      </c>
    </row>
    <row r="20" spans="1:16" x14ac:dyDescent="0.25">
      <c r="A20" s="111" t="s">
        <v>19</v>
      </c>
      <c r="B20" s="111"/>
      <c r="C20" s="40">
        <f>SUM(C8,C13,C18)</f>
        <v>48.13333333333334</v>
      </c>
      <c r="D20" s="40">
        <f t="shared" ref="D20:G21" si="26">SUM(D8,D13,D18)</f>
        <v>45</v>
      </c>
      <c r="E20" s="40">
        <f t="shared" si="26"/>
        <v>43.533333333333339</v>
      </c>
      <c r="F20" s="40">
        <f t="shared" si="26"/>
        <v>136.66666666666669</v>
      </c>
      <c r="G20" s="40">
        <f t="shared" si="26"/>
        <v>45.555555555555557</v>
      </c>
      <c r="I20" s="111" t="s">
        <v>19</v>
      </c>
      <c r="J20" s="111"/>
      <c r="K20" s="8">
        <f>SUM(K8,K13,K18)</f>
        <v>21.673957369461021</v>
      </c>
      <c r="L20" s="8">
        <f t="shared" ref="L20:O21" si="27">SUM(L8,L13,L18)</f>
        <v>20.967659124764133</v>
      </c>
      <c r="M20" s="8">
        <f t="shared" si="27"/>
        <v>20.636479770480438</v>
      </c>
      <c r="N20" s="8">
        <f t="shared" si="27"/>
        <v>63.278096264705596</v>
      </c>
      <c r="O20" s="8">
        <f t="shared" si="27"/>
        <v>21.092698754901868</v>
      </c>
    </row>
    <row r="21" spans="1:16" x14ac:dyDescent="0.25">
      <c r="A21" s="111" t="s">
        <v>23</v>
      </c>
      <c r="B21" s="111"/>
      <c r="C21" s="8">
        <f>SUM(C9,C14,C19)</f>
        <v>16.044444444444444</v>
      </c>
      <c r="D21" s="8">
        <f t="shared" si="26"/>
        <v>15</v>
      </c>
      <c r="E21" s="8">
        <f t="shared" si="26"/>
        <v>14.511111111111113</v>
      </c>
      <c r="F21" s="8">
        <f t="shared" si="26"/>
        <v>45.555555555555557</v>
      </c>
      <c r="G21" s="8">
        <f t="shared" si="26"/>
        <v>15.185185185185187</v>
      </c>
      <c r="I21" s="111" t="s">
        <v>23</v>
      </c>
      <c r="J21" s="111"/>
      <c r="K21" s="8">
        <f>SUM(K9,K14,K19)</f>
        <v>7.2246524564870072</v>
      </c>
      <c r="L21" s="8">
        <f t="shared" si="27"/>
        <v>6.9892197082547103</v>
      </c>
      <c r="M21" s="8">
        <f t="shared" si="27"/>
        <v>6.8788265901601457</v>
      </c>
      <c r="N21" s="8">
        <f t="shared" si="27"/>
        <v>21.092698754901868</v>
      </c>
      <c r="O21" s="8">
        <f t="shared" si="27"/>
        <v>7.0308995849672886</v>
      </c>
    </row>
    <row r="23" spans="1:16" x14ac:dyDescent="0.25">
      <c r="A23" s="24" t="s">
        <v>25</v>
      </c>
      <c r="B23">
        <f>E23*H23</f>
        <v>27</v>
      </c>
      <c r="D23" s="24" t="s">
        <v>26</v>
      </c>
      <c r="E23">
        <v>9</v>
      </c>
      <c r="G23" t="s">
        <v>27</v>
      </c>
      <c r="H23">
        <v>3</v>
      </c>
    </row>
    <row r="24" spans="1:16" x14ac:dyDescent="0.25">
      <c r="A24" t="s">
        <v>28</v>
      </c>
      <c r="B24" s="25">
        <f>(N20^2)/B23</f>
        <v>148.30064692167957</v>
      </c>
    </row>
    <row r="25" spans="1:16" x14ac:dyDescent="0.25">
      <c r="A25" t="s">
        <v>29</v>
      </c>
      <c r="B25" s="25">
        <f>(K5^2+L5^2+M5^2+K6^2+L6^2+M6^2+K7^2+L7^2+M7^2+K10^2+L10^2+M10^2+K11^2+L11^2+M11^2+K12^2+L12^2+M12^2+K15^2+L15^2+M15^2+K16^2+L16^2+M16^2+K17^2+L17^2+M17^2)-B24</f>
        <v>0.25764323944767398</v>
      </c>
      <c r="G25" t="s">
        <v>46</v>
      </c>
      <c r="H25">
        <v>3</v>
      </c>
    </row>
    <row r="26" spans="1:16" x14ac:dyDescent="0.25">
      <c r="A26" t="s">
        <v>30</v>
      </c>
      <c r="B26" s="25">
        <f>((((N5+N10+N15)^2+(N6+N11+N16)^2+(N7+N12+N17)^2))/E23)-B24</f>
        <v>9.7635740851757191E-2</v>
      </c>
      <c r="G26" t="s">
        <v>47</v>
      </c>
      <c r="H26">
        <v>3</v>
      </c>
    </row>
    <row r="27" spans="1:16" x14ac:dyDescent="0.25">
      <c r="A27" t="s">
        <v>31</v>
      </c>
      <c r="B27" s="25">
        <f>((N8^2+N13^2+N18^2)/E23)-B24</f>
        <v>1.78693914869541E-2</v>
      </c>
    </row>
    <row r="28" spans="1:16" x14ac:dyDescent="0.25">
      <c r="A28" t="s">
        <v>32</v>
      </c>
      <c r="B28" s="25">
        <f>(((K20)^2+(L20)^2+(M20)^2)/E23)-B24</f>
        <v>6.2403583094493342E-2</v>
      </c>
    </row>
    <row r="29" spans="1:16" x14ac:dyDescent="0.25">
      <c r="A29" t="s">
        <v>33</v>
      </c>
      <c r="B29" s="25">
        <f>(((((K8)^2+(L8)^2+(M8)^2+(K13)^2+(L13)^2+(M13)^2+(K18)^2+(L18)^2+(M18)^2))/H23)-B24-B27-B28)</f>
        <v>2.0270841945261964E-2</v>
      </c>
    </row>
    <row r="30" spans="1:16" x14ac:dyDescent="0.25">
      <c r="A30" t="s">
        <v>34</v>
      </c>
      <c r="B30" s="25">
        <f>B25-B26-B27-B28-B29</f>
        <v>5.946368206920738E-2</v>
      </c>
    </row>
    <row r="32" spans="1:16" x14ac:dyDescent="0.25">
      <c r="A32" t="s">
        <v>35</v>
      </c>
    </row>
    <row r="33" spans="1:8" x14ac:dyDescent="0.25">
      <c r="A33" s="6" t="s">
        <v>36</v>
      </c>
      <c r="B33" s="6" t="s">
        <v>37</v>
      </c>
      <c r="C33" s="6" t="s">
        <v>38</v>
      </c>
      <c r="D33" s="6" t="s">
        <v>39</v>
      </c>
      <c r="E33" s="6" t="s">
        <v>40</v>
      </c>
      <c r="F33" s="6" t="s">
        <v>41</v>
      </c>
    </row>
    <row r="34" spans="1:8" x14ac:dyDescent="0.25">
      <c r="A34" s="6" t="s">
        <v>18</v>
      </c>
      <c r="B34" s="6">
        <f>H23-1</f>
        <v>2</v>
      </c>
      <c r="C34" s="106">
        <f>B26</f>
        <v>9.7635740851757191E-2</v>
      </c>
      <c r="D34" s="107">
        <f>C34/B34</f>
        <v>4.8817870425878596E-2</v>
      </c>
      <c r="E34" s="6"/>
      <c r="F34" s="6"/>
    </row>
    <row r="35" spans="1:8" x14ac:dyDescent="0.25">
      <c r="A35" s="6" t="s">
        <v>3</v>
      </c>
      <c r="B35" s="6"/>
      <c r="C35" s="6"/>
      <c r="D35" s="107"/>
      <c r="E35" s="6"/>
      <c r="F35" s="6"/>
    </row>
    <row r="36" spans="1:8" x14ac:dyDescent="0.25">
      <c r="A36" s="6" t="s">
        <v>59</v>
      </c>
      <c r="B36" s="6">
        <f>H25-1</f>
        <v>2</v>
      </c>
      <c r="C36" s="106">
        <f>B27</f>
        <v>1.78693914869541E-2</v>
      </c>
      <c r="D36" s="107">
        <f>C36/B36</f>
        <v>8.9346957434770502E-3</v>
      </c>
      <c r="E36" s="110">
        <f>D36/D39</f>
        <v>2.4040746708092025</v>
      </c>
      <c r="F36" s="6">
        <v>3.63</v>
      </c>
    </row>
    <row r="37" spans="1:8" x14ac:dyDescent="0.25">
      <c r="A37" s="6" t="s">
        <v>60</v>
      </c>
      <c r="B37" s="6">
        <f>H26-1</f>
        <v>2</v>
      </c>
      <c r="C37" s="106">
        <f>B28</f>
        <v>6.2403583094493342E-2</v>
      </c>
      <c r="D37" s="107">
        <f>C37/B37</f>
        <v>3.1201791547246671E-2</v>
      </c>
      <c r="E37" s="108">
        <f>D37/D39</f>
        <v>8.3955222311143576</v>
      </c>
      <c r="F37" s="6">
        <v>3.63</v>
      </c>
    </row>
    <row r="38" spans="1:8" x14ac:dyDescent="0.25">
      <c r="A38" s="6" t="s">
        <v>42</v>
      </c>
      <c r="B38" s="6">
        <f>B36*B37</f>
        <v>4</v>
      </c>
      <c r="C38" s="106">
        <f>B29</f>
        <v>2.0270841945261964E-2</v>
      </c>
      <c r="D38" s="107">
        <f>C38/B38</f>
        <v>5.0677104863154909E-3</v>
      </c>
      <c r="E38" s="110">
        <f>D38/D39</f>
        <v>1.3635779850746241</v>
      </c>
      <c r="F38" s="6">
        <v>3.01</v>
      </c>
    </row>
    <row r="39" spans="1:8" x14ac:dyDescent="0.25">
      <c r="A39" s="6" t="s">
        <v>43</v>
      </c>
      <c r="B39" s="6">
        <f>B40-(B34+B36+B37+B38)</f>
        <v>16</v>
      </c>
      <c r="C39" s="106">
        <f>B30</f>
        <v>5.946368206920738E-2</v>
      </c>
      <c r="D39" s="107">
        <f>C39/B39</f>
        <v>3.7164801293254612E-3</v>
      </c>
      <c r="E39" s="6"/>
      <c r="F39" s="6"/>
    </row>
    <row r="40" spans="1:8" x14ac:dyDescent="0.25">
      <c r="A40" s="6" t="s">
        <v>44</v>
      </c>
      <c r="B40" s="6">
        <f>(H25*H26*H23)-1</f>
        <v>26</v>
      </c>
      <c r="C40" s="106">
        <f>B25</f>
        <v>0.25764323944767398</v>
      </c>
      <c r="D40" s="107"/>
      <c r="E40" s="6"/>
      <c r="F40" s="6"/>
    </row>
    <row r="42" spans="1:8" x14ac:dyDescent="0.25">
      <c r="A42" t="s">
        <v>45</v>
      </c>
      <c r="B42" s="26"/>
      <c r="C42" s="113" t="s">
        <v>48</v>
      </c>
      <c r="D42" s="113"/>
    </row>
    <row r="43" spans="1:8" x14ac:dyDescent="0.25">
      <c r="B43" s="27"/>
      <c r="C43" s="113" t="s">
        <v>49</v>
      </c>
      <c r="D43" s="113"/>
    </row>
    <row r="45" spans="1:8" x14ac:dyDescent="0.25">
      <c r="A45" s="48" t="s">
        <v>61</v>
      </c>
      <c r="B45" s="48"/>
      <c r="C45" s="48"/>
      <c r="D45" s="48"/>
      <c r="E45" s="48"/>
      <c r="F45" s="48"/>
      <c r="G45" s="48" t="s">
        <v>65</v>
      </c>
      <c r="H45" s="52">
        <f>(C39/H23*H26)^0.5</f>
        <v>0.24385176248944229</v>
      </c>
    </row>
    <row r="46" spans="1:8" x14ac:dyDescent="0.25">
      <c r="A46" s="134" t="s">
        <v>52</v>
      </c>
      <c r="B46" s="134" t="s">
        <v>53</v>
      </c>
      <c r="C46" s="134" t="s">
        <v>54</v>
      </c>
      <c r="D46" s="134" t="s">
        <v>55</v>
      </c>
      <c r="E46" s="135" t="s">
        <v>54</v>
      </c>
      <c r="F46" s="136"/>
      <c r="G46" s="137"/>
      <c r="H46" s="134" t="s">
        <v>56</v>
      </c>
    </row>
    <row r="47" spans="1:8" x14ac:dyDescent="0.25">
      <c r="A47" s="134"/>
      <c r="B47" s="134"/>
      <c r="C47" s="134"/>
      <c r="D47" s="134"/>
      <c r="E47" s="49">
        <v>1</v>
      </c>
      <c r="F47" s="49">
        <v>2</v>
      </c>
      <c r="G47" s="49">
        <v>3</v>
      </c>
      <c r="H47" s="134"/>
    </row>
    <row r="48" spans="1:8" x14ac:dyDescent="0.25">
      <c r="A48" s="49"/>
      <c r="B48" s="49"/>
      <c r="C48" s="49" t="s">
        <v>63</v>
      </c>
      <c r="D48" s="50">
        <f>O18</f>
        <v>7.1247442201127384</v>
      </c>
      <c r="E48" s="49"/>
      <c r="F48" s="49"/>
      <c r="G48" s="49"/>
      <c r="H48" s="49" t="s">
        <v>57</v>
      </c>
    </row>
    <row r="49" spans="1:8" x14ac:dyDescent="0.25">
      <c r="A49" s="50">
        <v>3</v>
      </c>
      <c r="B49" s="51">
        <f>A49*H45</f>
        <v>0.73155528746832688</v>
      </c>
      <c r="C49" s="49" t="s">
        <v>64</v>
      </c>
      <c r="D49" s="50">
        <f>O13</f>
        <v>6.9357115022571447</v>
      </c>
      <c r="E49" s="54">
        <f>D49-D48</f>
        <v>-0.18903271785559372</v>
      </c>
      <c r="F49" s="53"/>
      <c r="G49" s="49"/>
      <c r="H49" s="49" t="s">
        <v>58</v>
      </c>
    </row>
    <row r="50" spans="1:8" x14ac:dyDescent="0.25">
      <c r="A50" s="50">
        <v>3.15</v>
      </c>
      <c r="B50" s="51">
        <f>A50*H45</f>
        <v>0.76813305184174319</v>
      </c>
      <c r="C50" s="49" t="s">
        <v>62</v>
      </c>
      <c r="D50" s="50">
        <f>O8</f>
        <v>7.0322430325319827</v>
      </c>
      <c r="E50" s="54">
        <f>D50-D48</f>
        <v>-9.2501187580755762E-2</v>
      </c>
      <c r="F50" s="55">
        <f>D50-D49</f>
        <v>9.6531530274837962E-2</v>
      </c>
      <c r="G50" s="49"/>
      <c r="H50" s="49" t="s">
        <v>58</v>
      </c>
    </row>
    <row r="53" spans="1:8" x14ac:dyDescent="0.25">
      <c r="A53" s="48" t="s">
        <v>68</v>
      </c>
      <c r="B53" s="48"/>
      <c r="C53" s="48"/>
      <c r="D53" s="48"/>
      <c r="E53" s="48"/>
      <c r="F53" s="48"/>
      <c r="G53" s="48"/>
      <c r="H53" s="52"/>
    </row>
    <row r="54" spans="1:8" x14ac:dyDescent="0.25">
      <c r="A54" s="134" t="s">
        <v>52</v>
      </c>
      <c r="B54" s="134" t="s">
        <v>53</v>
      </c>
      <c r="C54" s="134" t="s">
        <v>54</v>
      </c>
      <c r="D54" s="134" t="s">
        <v>55</v>
      </c>
      <c r="E54" s="135" t="s">
        <v>54</v>
      </c>
      <c r="F54" s="136"/>
      <c r="G54" s="137"/>
      <c r="H54" s="134" t="s">
        <v>56</v>
      </c>
    </row>
    <row r="55" spans="1:8" x14ac:dyDescent="0.25">
      <c r="A55" s="134"/>
      <c r="B55" s="134"/>
      <c r="C55" s="134"/>
      <c r="D55" s="134"/>
      <c r="E55" s="49">
        <v>1</v>
      </c>
      <c r="F55" s="49">
        <v>2</v>
      </c>
      <c r="G55" s="49">
        <v>3</v>
      </c>
      <c r="H55" s="134"/>
    </row>
    <row r="56" spans="1:8" x14ac:dyDescent="0.25">
      <c r="A56" s="49"/>
      <c r="B56" s="49"/>
      <c r="C56" s="49" t="s">
        <v>95</v>
      </c>
      <c r="D56" s="50">
        <f>M21</f>
        <v>6.8788265901601457</v>
      </c>
      <c r="E56" s="49"/>
      <c r="F56" s="49"/>
      <c r="G56" s="49"/>
      <c r="H56" s="49" t="s">
        <v>57</v>
      </c>
    </row>
    <row r="57" spans="1:8" x14ac:dyDescent="0.25">
      <c r="A57" s="50">
        <v>3</v>
      </c>
      <c r="B57" s="51">
        <f>A57*H45</f>
        <v>0.73155528746832688</v>
      </c>
      <c r="C57" s="49" t="s">
        <v>94</v>
      </c>
      <c r="D57" s="50">
        <f>L21</f>
        <v>6.9892197082547103</v>
      </c>
      <c r="E57" s="55">
        <f>D57-D56</f>
        <v>0.11039311809456454</v>
      </c>
      <c r="F57" s="53"/>
      <c r="G57" s="49"/>
      <c r="H57" s="49" t="s">
        <v>57</v>
      </c>
    </row>
    <row r="58" spans="1:8" x14ac:dyDescent="0.25">
      <c r="A58" s="50">
        <v>3.15</v>
      </c>
      <c r="B58" s="51">
        <f>A58*H45</f>
        <v>0.76813305184174319</v>
      </c>
      <c r="C58" s="49" t="s">
        <v>93</v>
      </c>
      <c r="D58" s="50">
        <f>K21</f>
        <v>7.2246524564870072</v>
      </c>
      <c r="E58" s="55">
        <f>D58-D56</f>
        <v>0.34582586632686141</v>
      </c>
      <c r="F58" s="55">
        <f>D58-D57</f>
        <v>0.23543274823229687</v>
      </c>
      <c r="G58" s="49"/>
      <c r="H58" s="49" t="s">
        <v>57</v>
      </c>
    </row>
  </sheetData>
  <mergeCells count="54">
    <mergeCell ref="J3:J4"/>
    <mergeCell ref="K3:M3"/>
    <mergeCell ref="N3:N4"/>
    <mergeCell ref="O3:O4"/>
    <mergeCell ref="A5:A7"/>
    <mergeCell ref="I5:I7"/>
    <mergeCell ref="A3:A4"/>
    <mergeCell ref="B3:B4"/>
    <mergeCell ref="C3:E3"/>
    <mergeCell ref="F3:F4"/>
    <mergeCell ref="G3:G4"/>
    <mergeCell ref="I3:I4"/>
    <mergeCell ref="A8:B8"/>
    <mergeCell ref="I8:J8"/>
    <mergeCell ref="A9:B9"/>
    <mergeCell ref="I9:J9"/>
    <mergeCell ref="A10:A12"/>
    <mergeCell ref="I10:I12"/>
    <mergeCell ref="A13:B13"/>
    <mergeCell ref="I13:J13"/>
    <mergeCell ref="A14:B14"/>
    <mergeCell ref="I14:J14"/>
    <mergeCell ref="A15:A17"/>
    <mergeCell ref="I15:I17"/>
    <mergeCell ref="I21:J21"/>
    <mergeCell ref="C42:D42"/>
    <mergeCell ref="C43:D43"/>
    <mergeCell ref="A18:B18"/>
    <mergeCell ref="I18:J18"/>
    <mergeCell ref="A19:B19"/>
    <mergeCell ref="I19:J19"/>
    <mergeCell ref="A20:B20"/>
    <mergeCell ref="I20:J20"/>
    <mergeCell ref="T3:V3"/>
    <mergeCell ref="W3:W4"/>
    <mergeCell ref="X3:X4"/>
    <mergeCell ref="H54:H55"/>
    <mergeCell ref="A46:A47"/>
    <mergeCell ref="B46:B47"/>
    <mergeCell ref="C46:C47"/>
    <mergeCell ref="D46:D47"/>
    <mergeCell ref="E46:G46"/>
    <mergeCell ref="H46:H47"/>
    <mergeCell ref="A54:A55"/>
    <mergeCell ref="B54:B55"/>
    <mergeCell ref="C54:C55"/>
    <mergeCell ref="D54:D55"/>
    <mergeCell ref="E54:G54"/>
    <mergeCell ref="A21:B21"/>
    <mergeCell ref="R5:R7"/>
    <mergeCell ref="R8:R10"/>
    <mergeCell ref="R11:R13"/>
    <mergeCell ref="R3:R4"/>
    <mergeCell ref="S3:S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B28" workbookViewId="0">
      <selection activeCell="K3" sqref="K3:O4"/>
    </sheetView>
  </sheetViews>
  <sheetFormatPr defaultRowHeight="15" x14ac:dyDescent="0.25"/>
  <cols>
    <col min="1" max="1" width="20.140625" customWidth="1"/>
    <col min="2" max="2" width="10.5703125" customWidth="1"/>
    <col min="3" max="3" width="10.140625" customWidth="1"/>
    <col min="4" max="4" width="11.42578125" customWidth="1"/>
    <col min="5" max="5" width="9.7109375" customWidth="1"/>
    <col min="7" max="7" width="12.7109375" customWidth="1"/>
    <col min="9" max="9" width="17.28515625" customWidth="1"/>
    <col min="10" max="10" width="10" customWidth="1"/>
    <col min="11" max="11" width="9.85546875" customWidth="1"/>
    <col min="12" max="12" width="9.7109375" bestFit="1" customWidth="1"/>
    <col min="13" max="13" width="10" customWidth="1"/>
    <col min="18" max="18" width="21.140625" customWidth="1"/>
    <col min="19" max="19" width="19.42578125" customWidth="1"/>
    <col min="23" max="23" width="14.42578125" customWidth="1"/>
  </cols>
  <sheetData>
    <row r="1" spans="1:24" x14ac:dyDescent="0.25">
      <c r="A1" t="s">
        <v>17</v>
      </c>
      <c r="I1" t="s">
        <v>24</v>
      </c>
    </row>
    <row r="3" spans="1:24" ht="15.75" x14ac:dyDescent="0.25">
      <c r="A3" s="123" t="s">
        <v>104</v>
      </c>
      <c r="B3" s="123" t="s">
        <v>18</v>
      </c>
      <c r="C3" s="111" t="s">
        <v>103</v>
      </c>
      <c r="D3" s="111"/>
      <c r="E3" s="111"/>
      <c r="F3" s="123" t="s">
        <v>19</v>
      </c>
      <c r="G3" s="123" t="s">
        <v>6</v>
      </c>
      <c r="I3" s="123" t="s">
        <v>104</v>
      </c>
      <c r="J3" s="123" t="s">
        <v>18</v>
      </c>
      <c r="K3" s="111" t="s">
        <v>103</v>
      </c>
      <c r="L3" s="111"/>
      <c r="M3" s="111"/>
      <c r="N3" s="123" t="s">
        <v>19</v>
      </c>
      <c r="O3" s="123" t="s">
        <v>6</v>
      </c>
      <c r="R3" s="129" t="s">
        <v>104</v>
      </c>
      <c r="S3" s="129" t="s">
        <v>103</v>
      </c>
      <c r="T3" s="126" t="s">
        <v>100</v>
      </c>
      <c r="U3" s="127"/>
      <c r="V3" s="128"/>
      <c r="W3" s="132" t="s">
        <v>101</v>
      </c>
      <c r="X3" s="132" t="s">
        <v>102</v>
      </c>
    </row>
    <row r="4" spans="1:24" ht="15.75" x14ac:dyDescent="0.25">
      <c r="A4" s="123"/>
      <c r="B4" s="123"/>
      <c r="C4" s="6" t="s">
        <v>97</v>
      </c>
      <c r="D4" s="6" t="s">
        <v>98</v>
      </c>
      <c r="E4" s="6" t="s">
        <v>99</v>
      </c>
      <c r="F4" s="123"/>
      <c r="G4" s="123"/>
      <c r="I4" s="123"/>
      <c r="J4" s="123"/>
      <c r="K4" s="6" t="s">
        <v>97</v>
      </c>
      <c r="L4" s="6" t="s">
        <v>98</v>
      </c>
      <c r="M4" s="6" t="s">
        <v>99</v>
      </c>
      <c r="N4" s="123"/>
      <c r="O4" s="123"/>
      <c r="R4" s="131"/>
      <c r="S4" s="131"/>
      <c r="T4" s="104">
        <v>1</v>
      </c>
      <c r="U4" s="104">
        <v>2</v>
      </c>
      <c r="V4" s="104">
        <v>3</v>
      </c>
      <c r="W4" s="133"/>
      <c r="X4" s="133"/>
    </row>
    <row r="5" spans="1:24" ht="15.75" x14ac:dyDescent="0.25">
      <c r="A5" s="123" t="s">
        <v>108</v>
      </c>
      <c r="B5" s="105">
        <v>1</v>
      </c>
      <c r="C5" s="40">
        <f>'Ulangan I'!B65</f>
        <v>5.4666666666666668</v>
      </c>
      <c r="D5" s="40">
        <f>'Ulangan I'!H65</f>
        <v>5.2666666666666666</v>
      </c>
      <c r="E5" s="40">
        <f>'Ulangan I'!N65</f>
        <v>4.5333333333333332</v>
      </c>
      <c r="F5" s="40">
        <f>SUM(C5:E5)</f>
        <v>15.266666666666667</v>
      </c>
      <c r="G5" s="8">
        <f>AVERAGE(F5/3)</f>
        <v>5.0888888888888895</v>
      </c>
      <c r="I5" s="123" t="s">
        <v>108</v>
      </c>
      <c r="J5" s="105">
        <v>1</v>
      </c>
      <c r="K5" s="8">
        <f>'Ulangan I'!C65</f>
        <v>2.4261275075971453</v>
      </c>
      <c r="L5" s="8">
        <f>'Ulangan I'!I65</f>
        <v>2.3735277023013572</v>
      </c>
      <c r="M5" s="8">
        <f>'Ulangan I'!O65</f>
        <v>2.2240229349405691</v>
      </c>
      <c r="N5" s="8">
        <f>SUM(K5:M5)</f>
        <v>7.0236781448390717</v>
      </c>
      <c r="O5" s="8">
        <f>AVERAGE(N5/3)</f>
        <v>2.3412260482796907</v>
      </c>
      <c r="R5" s="129" t="s">
        <v>105</v>
      </c>
      <c r="S5" s="102" t="s">
        <v>97</v>
      </c>
      <c r="T5" s="103">
        <f>K5</f>
        <v>2.4261275075971453</v>
      </c>
      <c r="U5" s="103">
        <f>K6</f>
        <v>2.4577527866987952</v>
      </c>
      <c r="V5" s="103">
        <f>K7</f>
        <v>2.4292068258163448</v>
      </c>
      <c r="W5" s="103">
        <f>SUM(T5:V5)</f>
        <v>7.3130871201122849</v>
      </c>
      <c r="X5" s="103">
        <f>AVERAGE(T5:V5)</f>
        <v>2.437695706704095</v>
      </c>
    </row>
    <row r="6" spans="1:24" ht="15.75" x14ac:dyDescent="0.25">
      <c r="A6" s="123"/>
      <c r="B6" s="105">
        <v>2</v>
      </c>
      <c r="C6" s="40">
        <f>'Ulangan II'!B67</f>
        <v>5.6</v>
      </c>
      <c r="D6" s="40">
        <f>'Ulangan II'!H67</f>
        <v>5.2666666666666666</v>
      </c>
      <c r="E6" s="40">
        <f>'Ulangan II'!N67</f>
        <v>4.2</v>
      </c>
      <c r="F6" s="40">
        <f t="shared" ref="F6:F7" si="0">SUM(C6:E6)</f>
        <v>15.066666666666666</v>
      </c>
      <c r="G6" s="8">
        <f t="shared" ref="G6:G7" si="1">AVERAGE(F6/3)</f>
        <v>5.0222222222222221</v>
      </c>
      <c r="I6" s="123"/>
      <c r="J6" s="105">
        <v>2</v>
      </c>
      <c r="K6" s="8">
        <f>'Ulangan II'!C67</f>
        <v>2.4577527866987952</v>
      </c>
      <c r="L6" s="8">
        <f>'Ulangan II'!I67</f>
        <v>2.389359706849759</v>
      </c>
      <c r="M6" s="8">
        <f>'Ulangan II'!O67</f>
        <v>2.1546183916275377</v>
      </c>
      <c r="N6" s="8">
        <f t="shared" ref="N6:N7" si="2">SUM(K6:M6)</f>
        <v>7.0017308851760918</v>
      </c>
      <c r="O6" s="8">
        <f t="shared" ref="O6:O7" si="3">AVERAGE(N6/3)</f>
        <v>2.3339102950586974</v>
      </c>
      <c r="R6" s="130"/>
      <c r="S6" s="102" t="s">
        <v>98</v>
      </c>
      <c r="T6" s="103">
        <f>K10</f>
        <v>2.2954953330088044</v>
      </c>
      <c r="U6" s="103">
        <f>K11</f>
        <v>2.4019665755650546</v>
      </c>
      <c r="V6" s="103">
        <f>K12</f>
        <v>2.3315074339071682</v>
      </c>
      <c r="W6" s="103">
        <f t="shared" ref="W6:W14" si="4">SUM(T6:V6)</f>
        <v>7.0289693424810267</v>
      </c>
      <c r="X6" s="103">
        <f t="shared" ref="X6:X14" si="5">AVERAGE(T6:V6)</f>
        <v>2.342989780827009</v>
      </c>
    </row>
    <row r="7" spans="1:24" ht="15.75" x14ac:dyDescent="0.25">
      <c r="A7" s="123"/>
      <c r="B7" s="105">
        <v>3</v>
      </c>
      <c r="C7" s="40">
        <f>'Ulangan III'!B65</f>
        <v>5.4666666666666668</v>
      </c>
      <c r="D7" s="40">
        <f>'Ulangan III'!H65</f>
        <v>5.333333333333333</v>
      </c>
      <c r="E7" s="40">
        <f>'Ulangan III'!N65</f>
        <v>4.1333333333333337</v>
      </c>
      <c r="F7" s="40">
        <f t="shared" si="0"/>
        <v>14.933333333333334</v>
      </c>
      <c r="G7" s="8">
        <f t="shared" si="1"/>
        <v>4.9777777777777779</v>
      </c>
      <c r="I7" s="123"/>
      <c r="J7" s="105">
        <v>3</v>
      </c>
      <c r="K7" s="8">
        <f>'Ulangan III'!C65</f>
        <v>2.4292068258163448</v>
      </c>
      <c r="L7" s="8">
        <f>'Ulangan III'!I65</f>
        <v>2.4052987990169128</v>
      </c>
      <c r="M7" s="8">
        <f>'Ulangan III'!O65</f>
        <v>2.1309189122773051</v>
      </c>
      <c r="N7" s="8">
        <f t="shared" si="2"/>
        <v>6.9654245371105628</v>
      </c>
      <c r="O7" s="8">
        <f t="shared" si="3"/>
        <v>2.3218081790368541</v>
      </c>
      <c r="R7" s="131"/>
      <c r="S7" s="102" t="s">
        <v>99</v>
      </c>
      <c r="T7" s="103">
        <f>K15</f>
        <v>2.401206224387364</v>
      </c>
      <c r="U7" s="103">
        <f>K16</f>
        <v>2.3988872573458551</v>
      </c>
      <c r="V7" s="103">
        <f>K17</f>
        <v>2.3736717269689085</v>
      </c>
      <c r="W7" s="103">
        <f t="shared" si="4"/>
        <v>7.1737652087021271</v>
      </c>
      <c r="X7" s="103">
        <f t="shared" si="5"/>
        <v>2.3912550695673755</v>
      </c>
    </row>
    <row r="8" spans="1:24" ht="15.75" x14ac:dyDescent="0.25">
      <c r="A8" s="124" t="s">
        <v>20</v>
      </c>
      <c r="B8" s="124"/>
      <c r="C8" s="41">
        <f>SUM(C5:C7)</f>
        <v>16.533333333333331</v>
      </c>
      <c r="D8" s="41">
        <f t="shared" ref="D8:F8" si="6">SUM(D5:D7)</f>
        <v>15.866666666666667</v>
      </c>
      <c r="E8" s="41">
        <f t="shared" si="6"/>
        <v>12.866666666666667</v>
      </c>
      <c r="F8" s="41">
        <f t="shared" si="6"/>
        <v>45.266666666666666</v>
      </c>
      <c r="G8" s="9">
        <f>AVERAGE(F8/3)</f>
        <v>15.088888888888889</v>
      </c>
      <c r="I8" s="124" t="s">
        <v>20</v>
      </c>
      <c r="J8" s="124"/>
      <c r="K8" s="22">
        <f>SUM(K5:K7)</f>
        <v>7.3130871201122849</v>
      </c>
      <c r="L8" s="22">
        <f t="shared" ref="L8:N8" si="7">SUM(L5:L7)</f>
        <v>7.168186208168029</v>
      </c>
      <c r="M8" s="22">
        <f t="shared" si="7"/>
        <v>6.5095602388454115</v>
      </c>
      <c r="N8" s="22">
        <f t="shared" si="7"/>
        <v>20.990833567125726</v>
      </c>
      <c r="O8" s="22">
        <f>AVERAGE(N8/3)</f>
        <v>6.9969445223752418</v>
      </c>
      <c r="P8" s="29">
        <f>N5+N10+N15</f>
        <v>20.793762638056059</v>
      </c>
      <c r="R8" s="129" t="s">
        <v>106</v>
      </c>
      <c r="S8" s="102" t="s">
        <v>97</v>
      </c>
      <c r="T8" s="103">
        <f>L5</f>
        <v>2.3735277023013572</v>
      </c>
      <c r="U8" s="103">
        <f>L6</f>
        <v>2.389359706849759</v>
      </c>
      <c r="V8" s="103">
        <f>L7</f>
        <v>2.4052987990169128</v>
      </c>
      <c r="W8" s="103">
        <f t="shared" si="4"/>
        <v>7.168186208168029</v>
      </c>
      <c r="X8" s="103">
        <f t="shared" si="5"/>
        <v>2.3893954027226765</v>
      </c>
    </row>
    <row r="9" spans="1:24" ht="15.75" x14ac:dyDescent="0.25">
      <c r="A9" s="125" t="s">
        <v>21</v>
      </c>
      <c r="B9" s="125"/>
      <c r="C9" s="42">
        <f>AVERAGE(C8/3)</f>
        <v>5.5111111111111102</v>
      </c>
      <c r="D9" s="42">
        <f t="shared" ref="D9:G9" si="8">AVERAGE(D8/3)</f>
        <v>5.2888888888888888</v>
      </c>
      <c r="E9" s="42">
        <f t="shared" si="8"/>
        <v>4.2888888888888888</v>
      </c>
      <c r="F9" s="42">
        <f t="shared" si="8"/>
        <v>15.088888888888889</v>
      </c>
      <c r="G9" s="10">
        <f t="shared" si="8"/>
        <v>5.0296296296296292</v>
      </c>
      <c r="I9" s="125" t="s">
        <v>21</v>
      </c>
      <c r="J9" s="125"/>
      <c r="K9" s="23">
        <f>AVERAGE(K8/3)</f>
        <v>2.437695706704095</v>
      </c>
      <c r="L9" s="23">
        <f t="shared" ref="L9:N9" si="9">AVERAGE(L8/3)</f>
        <v>2.3893954027226765</v>
      </c>
      <c r="M9" s="23">
        <f t="shared" si="9"/>
        <v>2.1698534129484703</v>
      </c>
      <c r="N9" s="23">
        <f t="shared" si="9"/>
        <v>6.9969445223752418</v>
      </c>
      <c r="O9" s="23">
        <f>AVERAGE(O8/3)</f>
        <v>2.3323148407917471</v>
      </c>
      <c r="R9" s="130"/>
      <c r="S9" s="102" t="s">
        <v>98</v>
      </c>
      <c r="T9" s="103">
        <f>L10</f>
        <v>2.3384217701945906</v>
      </c>
      <c r="U9" s="103">
        <f>L11</f>
        <v>2.346901166620853</v>
      </c>
      <c r="V9" s="103">
        <f>L12</f>
        <v>2.3196609163695627</v>
      </c>
      <c r="W9" s="103">
        <f t="shared" si="4"/>
        <v>7.0049838531850064</v>
      </c>
      <c r="X9" s="103">
        <f t="shared" si="5"/>
        <v>2.3349946177283356</v>
      </c>
    </row>
    <row r="10" spans="1:24" ht="15.75" x14ac:dyDescent="0.25">
      <c r="A10" s="123" t="s">
        <v>106</v>
      </c>
      <c r="B10" s="105">
        <v>1</v>
      </c>
      <c r="C10" s="40">
        <f>'Ulangan I'!D65</f>
        <v>4.8666666666666663</v>
      </c>
      <c r="D10" s="40">
        <f>'Ulangan I'!J65</f>
        <v>5.0666666666666664</v>
      </c>
      <c r="E10" s="40">
        <f>'Ulangan I'!P65</f>
        <v>4.4000000000000004</v>
      </c>
      <c r="F10" s="40">
        <f>SUM(C10:E10)</f>
        <v>14.333333333333334</v>
      </c>
      <c r="G10" s="8">
        <f>AVERAGE(F10/3)</f>
        <v>4.7777777777777777</v>
      </c>
      <c r="I10" s="123" t="s">
        <v>106</v>
      </c>
      <c r="J10" s="105">
        <v>1</v>
      </c>
      <c r="K10" s="8">
        <f>'Ulangan I'!E65</f>
        <v>2.2954953330088044</v>
      </c>
      <c r="L10" s="8">
        <f>'Ulangan I'!K65</f>
        <v>2.3384217701945906</v>
      </c>
      <c r="M10" s="8">
        <f>'Ulangan I'!Q65</f>
        <v>2.1783374659322026</v>
      </c>
      <c r="N10" s="8">
        <f>SUM(K10:M10)</f>
        <v>6.8122545691355967</v>
      </c>
      <c r="O10" s="8">
        <f>AVERAGE(N10/3)</f>
        <v>2.2707515230451989</v>
      </c>
      <c r="R10" s="131"/>
      <c r="S10" s="102" t="s">
        <v>99</v>
      </c>
      <c r="T10" s="103">
        <f>L15</f>
        <v>2.2550362924177865</v>
      </c>
      <c r="U10" s="103">
        <f>L16</f>
        <v>2.3631327130088176</v>
      </c>
      <c r="V10" s="103">
        <f>L17</f>
        <v>2.3518315549246815</v>
      </c>
      <c r="W10" s="103">
        <f t="shared" si="4"/>
        <v>6.970000560351286</v>
      </c>
      <c r="X10" s="103">
        <f t="shared" si="5"/>
        <v>2.3233335201170955</v>
      </c>
    </row>
    <row r="11" spans="1:24" ht="15.75" x14ac:dyDescent="0.25">
      <c r="A11" s="123"/>
      <c r="B11" s="105">
        <v>2</v>
      </c>
      <c r="C11" s="40">
        <f>'Ulangan II'!D67</f>
        <v>5.333333333333333</v>
      </c>
      <c r="D11" s="40">
        <f>'Ulangan II'!J67</f>
        <v>5.0666666666666664</v>
      </c>
      <c r="E11" s="40">
        <f>'Ulangan II'!P67</f>
        <v>4.2666666666666666</v>
      </c>
      <c r="F11" s="40">
        <f t="shared" ref="F11:F12" si="10">SUM(C11:E11)</f>
        <v>14.666666666666664</v>
      </c>
      <c r="G11" s="8">
        <f t="shared" ref="G11:G12" si="11">AVERAGE(F11/3)</f>
        <v>4.8888888888888884</v>
      </c>
      <c r="I11" s="123"/>
      <c r="J11" s="105">
        <v>2</v>
      </c>
      <c r="K11" s="8">
        <f>'Ulangan II'!E67</f>
        <v>2.4019665755650546</v>
      </c>
      <c r="L11" s="8">
        <f>'Ulangan II'!K67</f>
        <v>2.346901166620853</v>
      </c>
      <c r="M11" s="8">
        <f>'Ulangan II'!Q67</f>
        <v>2.1643177989669948</v>
      </c>
      <c r="N11" s="8">
        <f t="shared" ref="N11:N12" si="12">SUM(K11:M11)</f>
        <v>6.9131855411529024</v>
      </c>
      <c r="O11" s="8">
        <f t="shared" ref="O11:O12" si="13">AVERAGE(N11/3)</f>
        <v>2.3043951803843008</v>
      </c>
      <c r="R11" s="129" t="s">
        <v>107</v>
      </c>
      <c r="S11" s="102" t="s">
        <v>97</v>
      </c>
      <c r="T11" s="103">
        <f>M5</f>
        <v>2.2240229349405691</v>
      </c>
      <c r="U11" s="103">
        <f>M6</f>
        <v>2.1546183916275377</v>
      </c>
      <c r="V11" s="103">
        <f>M7</f>
        <v>2.1309189122773051</v>
      </c>
      <c r="W11" s="103">
        <f t="shared" si="4"/>
        <v>6.5095602388454115</v>
      </c>
      <c r="X11" s="103">
        <f t="shared" si="5"/>
        <v>2.1698534129484703</v>
      </c>
    </row>
    <row r="12" spans="1:24" ht="15.75" x14ac:dyDescent="0.25">
      <c r="A12" s="123"/>
      <c r="B12" s="105">
        <v>3</v>
      </c>
      <c r="C12" s="40">
        <f>'Ulangan III'!D65</f>
        <v>5</v>
      </c>
      <c r="D12" s="40">
        <f>'Ulangan III'!J65</f>
        <v>4.9333333333333336</v>
      </c>
      <c r="E12" s="40">
        <f>'Ulangan III'!P65</f>
        <v>4.333333333333333</v>
      </c>
      <c r="F12" s="40">
        <f t="shared" si="10"/>
        <v>14.266666666666666</v>
      </c>
      <c r="G12" s="8">
        <f t="shared" si="11"/>
        <v>4.7555555555555555</v>
      </c>
      <c r="I12" s="123"/>
      <c r="J12" s="105">
        <v>3</v>
      </c>
      <c r="K12" s="8">
        <f>'Ulangan III'!E65</f>
        <v>2.3315074339071682</v>
      </c>
      <c r="L12" s="8">
        <f>'Ulangan III'!K65</f>
        <v>2.3196609163695627</v>
      </c>
      <c r="M12" s="8">
        <f>'Ulangan III'!Q65</f>
        <v>2.1823247458893538</v>
      </c>
      <c r="N12" s="8">
        <f t="shared" si="12"/>
        <v>6.8334930961660838</v>
      </c>
      <c r="O12" s="8">
        <f t="shared" si="13"/>
        <v>2.2778310320553614</v>
      </c>
      <c r="R12" s="130"/>
      <c r="S12" s="102" t="s">
        <v>98</v>
      </c>
      <c r="T12" s="103">
        <f>M10</f>
        <v>2.1783374659322026</v>
      </c>
      <c r="U12" s="103">
        <f>M11</f>
        <v>2.1643177989669948</v>
      </c>
      <c r="V12" s="103">
        <f>M12</f>
        <v>2.1823247458893538</v>
      </c>
      <c r="W12" s="103">
        <f t="shared" si="4"/>
        <v>6.5249800107885516</v>
      </c>
      <c r="X12" s="103">
        <f t="shared" si="5"/>
        <v>2.1749933369295174</v>
      </c>
    </row>
    <row r="13" spans="1:24" ht="15.75" x14ac:dyDescent="0.25">
      <c r="A13" s="124" t="s">
        <v>20</v>
      </c>
      <c r="B13" s="124"/>
      <c r="C13" s="41">
        <f>SUM(C10:C12)</f>
        <v>15.2</v>
      </c>
      <c r="D13" s="41">
        <f>SUM(D10:D12)</f>
        <v>15.066666666666666</v>
      </c>
      <c r="E13" s="41">
        <f>SUM(E10:E12)</f>
        <v>13</v>
      </c>
      <c r="F13" s="41">
        <f>SUM(F10:F12)</f>
        <v>43.266666666666666</v>
      </c>
      <c r="G13" s="9">
        <f>AVERAGE(F13/3)</f>
        <v>14.422222222222222</v>
      </c>
      <c r="I13" s="124" t="s">
        <v>20</v>
      </c>
      <c r="J13" s="124"/>
      <c r="K13" s="22">
        <f>SUM(K10:K12)</f>
        <v>7.0289693424810267</v>
      </c>
      <c r="L13" s="22">
        <f t="shared" ref="L13:N13" si="14">SUM(L10:L12)</f>
        <v>7.0049838531850064</v>
      </c>
      <c r="M13" s="22">
        <f t="shared" si="14"/>
        <v>6.5249800107885516</v>
      </c>
      <c r="N13" s="22">
        <f t="shared" si="14"/>
        <v>20.558933206454583</v>
      </c>
      <c r="O13" s="22">
        <f>AVERAGE(N13/3)</f>
        <v>6.8529777354848607</v>
      </c>
      <c r="P13" s="29">
        <f>N6+N11+N16</f>
        <v>20.908825013479714</v>
      </c>
      <c r="R13" s="131"/>
      <c r="S13" s="102" t="s">
        <v>99</v>
      </c>
      <c r="T13" s="103">
        <f>M15</f>
        <v>2.3015874072762412</v>
      </c>
      <c r="U13" s="103">
        <f>M16</f>
        <v>2.2318886167960454</v>
      </c>
      <c r="V13" s="103">
        <f>M17</f>
        <v>2.1585587043681587</v>
      </c>
      <c r="W13" s="103">
        <f t="shared" si="4"/>
        <v>6.6920347284404453</v>
      </c>
      <c r="X13" s="103">
        <f t="shared" si="5"/>
        <v>2.2306782428134819</v>
      </c>
    </row>
    <row r="14" spans="1:24" ht="15.75" x14ac:dyDescent="0.25">
      <c r="A14" s="125" t="s">
        <v>22</v>
      </c>
      <c r="B14" s="125"/>
      <c r="C14" s="42">
        <f>AVERAGE(C13/3)</f>
        <v>5.0666666666666664</v>
      </c>
      <c r="D14" s="42">
        <f t="shared" ref="D14:F14" si="15">AVERAGE(D13/3)</f>
        <v>5.0222222222222221</v>
      </c>
      <c r="E14" s="42">
        <f t="shared" si="15"/>
        <v>4.333333333333333</v>
      </c>
      <c r="F14" s="42">
        <f t="shared" si="15"/>
        <v>14.422222222222222</v>
      </c>
      <c r="G14" s="10">
        <f>AVERAGE(G13/3)</f>
        <v>4.8074074074074078</v>
      </c>
      <c r="I14" s="125" t="s">
        <v>22</v>
      </c>
      <c r="J14" s="125"/>
      <c r="K14" s="23">
        <f>AVERAGE(K13/3)</f>
        <v>2.342989780827009</v>
      </c>
      <c r="L14" s="23">
        <f t="shared" ref="L14:N14" si="16">AVERAGE(L13/3)</f>
        <v>2.3349946177283356</v>
      </c>
      <c r="M14" s="23">
        <f t="shared" si="16"/>
        <v>2.1749933369295174</v>
      </c>
      <c r="N14" s="23">
        <f t="shared" si="16"/>
        <v>6.8529777354848607</v>
      </c>
      <c r="O14" s="23">
        <f>AVERAGE(O13/3)</f>
        <v>2.284325911828287</v>
      </c>
      <c r="R14" s="102" t="s">
        <v>19</v>
      </c>
      <c r="S14" s="103"/>
      <c r="T14" s="103">
        <f>SUM(T5:T13)</f>
        <v>20.793762638056062</v>
      </c>
      <c r="U14" s="103">
        <f>SUM(U5:U13)</f>
        <v>20.90882501347971</v>
      </c>
      <c r="V14" s="103">
        <f>SUM(V5:V13)</f>
        <v>20.682979619538393</v>
      </c>
      <c r="W14" s="103">
        <f t="shared" si="4"/>
        <v>62.385567271074166</v>
      </c>
      <c r="X14" s="103">
        <f t="shared" si="5"/>
        <v>20.795189090358054</v>
      </c>
    </row>
    <row r="15" spans="1:24" ht="15.75" x14ac:dyDescent="0.25">
      <c r="A15" s="123" t="s">
        <v>107</v>
      </c>
      <c r="B15" s="105">
        <v>1</v>
      </c>
      <c r="C15" s="40">
        <f>'Ulangan I'!F65</f>
        <v>5.333333333333333</v>
      </c>
      <c r="D15" s="40">
        <f>'Ulangan I'!L65</f>
        <v>4.7333333333333334</v>
      </c>
      <c r="E15" s="40">
        <f>'Ulangan I'!R65</f>
        <v>4.9333333333333336</v>
      </c>
      <c r="F15" s="40">
        <f>SUM(C15:E15)</f>
        <v>15</v>
      </c>
      <c r="G15" s="8">
        <f>AVERAGE(F15/3)</f>
        <v>5</v>
      </c>
      <c r="I15" s="123" t="s">
        <v>107</v>
      </c>
      <c r="J15" s="105">
        <v>1</v>
      </c>
      <c r="K15" s="8">
        <f>'Ulangan I'!G65</f>
        <v>2.401206224387364</v>
      </c>
      <c r="L15" s="8">
        <f>'Ulangan I'!M65</f>
        <v>2.2550362924177865</v>
      </c>
      <c r="M15" s="8">
        <f>'Ulangan I'!S65</f>
        <v>2.3015874072762412</v>
      </c>
      <c r="N15" s="8">
        <f>SUM(K15:M15)</f>
        <v>6.9578299240813912</v>
      </c>
      <c r="O15" s="8">
        <f>AVERAGE(N15/3)</f>
        <v>2.3192766413604637</v>
      </c>
      <c r="R15" s="102" t="s">
        <v>102</v>
      </c>
      <c r="S15" s="103"/>
      <c r="T15" s="103">
        <f>AVERAGE(T5:T13)</f>
        <v>2.3104180708951181</v>
      </c>
      <c r="U15" s="103">
        <f t="shared" ref="U15:X15" si="17">AVERAGE(U5:U13)</f>
        <v>2.3232027792755234</v>
      </c>
      <c r="V15" s="103">
        <f t="shared" si="17"/>
        <v>2.298108846615377</v>
      </c>
      <c r="W15" s="103">
        <f t="shared" si="17"/>
        <v>6.9317296967860189</v>
      </c>
      <c r="X15" s="103">
        <f t="shared" si="17"/>
        <v>2.3105765655953396</v>
      </c>
    </row>
    <row r="16" spans="1:24" x14ac:dyDescent="0.25">
      <c r="A16" s="123"/>
      <c r="B16" s="105">
        <v>2</v>
      </c>
      <c r="C16" s="40">
        <f>'Ulangan II'!F67</f>
        <v>5.333333333333333</v>
      </c>
      <c r="D16" s="40">
        <f>'Ulangan II'!L67</f>
        <v>5.1333333333333337</v>
      </c>
      <c r="E16" s="40">
        <f>'Ulangan II'!R67</f>
        <v>4.5999999999999996</v>
      </c>
      <c r="F16" s="40">
        <f t="shared" ref="F16:F17" si="18">SUM(C16:E16)</f>
        <v>15.066666666666666</v>
      </c>
      <c r="G16" s="8">
        <f t="shared" ref="G16:G17" si="19">AVERAGE(F16/3)</f>
        <v>5.0222222222222221</v>
      </c>
      <c r="I16" s="123"/>
      <c r="J16" s="105">
        <v>2</v>
      </c>
      <c r="K16" s="8">
        <f>'Ulangan II'!G67</f>
        <v>2.3988872573458551</v>
      </c>
      <c r="L16" s="8">
        <f>'Ulangan II'!M67</f>
        <v>2.3631327130088176</v>
      </c>
      <c r="M16" s="8">
        <f>'Ulangan II'!S67</f>
        <v>2.2318886167960454</v>
      </c>
      <c r="N16" s="8">
        <f t="shared" ref="N16:N17" si="20">SUM(K16:M16)</f>
        <v>6.9939085871507185</v>
      </c>
      <c r="O16" s="8">
        <f t="shared" ref="O16:O17" si="21">AVERAGE(N16/3)</f>
        <v>2.331302862383573</v>
      </c>
    </row>
    <row r="17" spans="1:16" x14ac:dyDescent="0.25">
      <c r="A17" s="123"/>
      <c r="B17" s="105">
        <v>3</v>
      </c>
      <c r="C17" s="40">
        <f>'Ulangan III'!F65</f>
        <v>5.2</v>
      </c>
      <c r="D17" s="40">
        <f>'Ulangan III'!L65</f>
        <v>5.0666666666666664</v>
      </c>
      <c r="E17" s="40">
        <f>'Ulangan III'!R65</f>
        <v>4.333333333333333</v>
      </c>
      <c r="F17" s="40">
        <f t="shared" si="18"/>
        <v>14.599999999999998</v>
      </c>
      <c r="G17" s="8">
        <f t="shared" si="19"/>
        <v>4.8666666666666663</v>
      </c>
      <c r="I17" s="123"/>
      <c r="J17" s="105">
        <v>3</v>
      </c>
      <c r="K17" s="8">
        <f>'Ulangan III'!G65</f>
        <v>2.3736717269689085</v>
      </c>
      <c r="L17" s="8">
        <f>'Ulangan III'!M65</f>
        <v>2.3518315549246815</v>
      </c>
      <c r="M17" s="8">
        <f>'Ulangan III'!S65</f>
        <v>2.1585587043681587</v>
      </c>
      <c r="N17" s="8">
        <f t="shared" si="20"/>
        <v>6.8840619862617487</v>
      </c>
      <c r="O17" s="8">
        <f t="shared" si="21"/>
        <v>2.2946873287539162</v>
      </c>
      <c r="P17" s="29">
        <f>N7+N12+N17</f>
        <v>20.682979619538393</v>
      </c>
    </row>
    <row r="18" spans="1:16" x14ac:dyDescent="0.25">
      <c r="A18" s="124" t="s">
        <v>20</v>
      </c>
      <c r="B18" s="124"/>
      <c r="C18" s="41">
        <f>SUM(C15:C17)</f>
        <v>15.866666666666667</v>
      </c>
      <c r="D18" s="41">
        <f t="shared" ref="D18:F18" si="22">SUM(D15:D17)</f>
        <v>14.933333333333334</v>
      </c>
      <c r="E18" s="41">
        <f t="shared" si="22"/>
        <v>13.866666666666667</v>
      </c>
      <c r="F18" s="41">
        <f t="shared" si="22"/>
        <v>44.666666666666664</v>
      </c>
      <c r="G18" s="9">
        <f>AVERAGE(F18/3)</f>
        <v>14.888888888888888</v>
      </c>
      <c r="I18" s="124" t="s">
        <v>20</v>
      </c>
      <c r="J18" s="124"/>
      <c r="K18" s="22">
        <f>SUM(K15:K17)</f>
        <v>7.1737652087021271</v>
      </c>
      <c r="L18" s="22">
        <f t="shared" ref="L18:N18" si="23">SUM(L15:L17)</f>
        <v>6.970000560351286</v>
      </c>
      <c r="M18" s="22">
        <f t="shared" si="23"/>
        <v>6.6920347284404453</v>
      </c>
      <c r="N18" s="22">
        <f t="shared" si="23"/>
        <v>20.835800497493857</v>
      </c>
      <c r="O18" s="22">
        <f>AVERAGE(N18/3)</f>
        <v>6.9452668324979525</v>
      </c>
    </row>
    <row r="19" spans="1:16" x14ac:dyDescent="0.25">
      <c r="A19" s="125" t="s">
        <v>22</v>
      </c>
      <c r="B19" s="125"/>
      <c r="C19" s="42">
        <f>AVERAGE(C18/3)</f>
        <v>5.2888888888888888</v>
      </c>
      <c r="D19" s="42">
        <f t="shared" ref="D19:F19" si="24">AVERAGE(D18/3)</f>
        <v>4.9777777777777779</v>
      </c>
      <c r="E19" s="42">
        <f t="shared" si="24"/>
        <v>4.6222222222222227</v>
      </c>
      <c r="F19" s="42">
        <f t="shared" si="24"/>
        <v>14.888888888888888</v>
      </c>
      <c r="G19" s="10">
        <f>AVERAGE(G18/3)</f>
        <v>4.9629629629629628</v>
      </c>
      <c r="I19" s="125" t="s">
        <v>22</v>
      </c>
      <c r="J19" s="125"/>
      <c r="K19" s="23">
        <f>AVERAGE(K18/3)</f>
        <v>2.3912550695673755</v>
      </c>
      <c r="L19" s="23">
        <f t="shared" ref="L19:N19" si="25">AVERAGE(L18/3)</f>
        <v>2.3233335201170955</v>
      </c>
      <c r="M19" s="23">
        <f t="shared" si="25"/>
        <v>2.2306782428134819</v>
      </c>
      <c r="N19" s="23">
        <f t="shared" si="25"/>
        <v>6.9452668324979525</v>
      </c>
      <c r="O19" s="23">
        <f>AVERAGE(O18/3)</f>
        <v>2.3150889441659843</v>
      </c>
    </row>
    <row r="20" spans="1:16" x14ac:dyDescent="0.25">
      <c r="A20" s="111" t="s">
        <v>19</v>
      </c>
      <c r="B20" s="111"/>
      <c r="C20" s="8">
        <f>SUM(C8,C13,C18)</f>
        <v>47.599999999999994</v>
      </c>
      <c r="D20" s="8">
        <f t="shared" ref="D20:G21" si="26">SUM(D8,D13,D18)</f>
        <v>45.866666666666667</v>
      </c>
      <c r="E20" s="8">
        <f t="shared" si="26"/>
        <v>39.733333333333334</v>
      </c>
      <c r="F20" s="8">
        <f t="shared" si="26"/>
        <v>133.19999999999999</v>
      </c>
      <c r="G20" s="8">
        <f t="shared" si="26"/>
        <v>44.4</v>
      </c>
      <c r="I20" s="111" t="s">
        <v>19</v>
      </c>
      <c r="J20" s="111"/>
      <c r="K20" s="8">
        <f>SUM(K8,K13,K18)</f>
        <v>21.515821671295441</v>
      </c>
      <c r="L20" s="8">
        <f t="shared" ref="L20:O21" si="27">SUM(L8,L13,L18)</f>
        <v>21.143170621704321</v>
      </c>
      <c r="M20" s="8">
        <f t="shared" si="27"/>
        <v>19.72657497807441</v>
      </c>
      <c r="N20" s="8">
        <f t="shared" si="27"/>
        <v>62.385567271074166</v>
      </c>
      <c r="O20" s="8">
        <f t="shared" si="27"/>
        <v>20.795189090358054</v>
      </c>
    </row>
    <row r="21" spans="1:16" x14ac:dyDescent="0.25">
      <c r="A21" s="111" t="s">
        <v>23</v>
      </c>
      <c r="B21" s="111"/>
      <c r="C21" s="8">
        <f>SUM(C9,C14,C19)</f>
        <v>15.866666666666664</v>
      </c>
      <c r="D21" s="8">
        <f t="shared" si="26"/>
        <v>15.288888888888888</v>
      </c>
      <c r="E21" s="8">
        <f t="shared" si="26"/>
        <v>13.244444444444444</v>
      </c>
      <c r="F21" s="8">
        <f t="shared" si="26"/>
        <v>44.4</v>
      </c>
      <c r="G21" s="8">
        <f t="shared" si="26"/>
        <v>14.8</v>
      </c>
      <c r="I21" s="111" t="s">
        <v>23</v>
      </c>
      <c r="J21" s="111"/>
      <c r="K21" s="8">
        <f>SUM(K9,K14,K19)</f>
        <v>7.1719405570984787</v>
      </c>
      <c r="L21" s="8">
        <f t="shared" si="27"/>
        <v>7.0477235405681071</v>
      </c>
      <c r="M21" s="8">
        <f t="shared" si="27"/>
        <v>6.5755249926914701</v>
      </c>
      <c r="N21" s="8">
        <f t="shared" si="27"/>
        <v>20.795189090358054</v>
      </c>
      <c r="O21" s="8">
        <f t="shared" si="27"/>
        <v>6.931729696786018</v>
      </c>
    </row>
    <row r="23" spans="1:16" x14ac:dyDescent="0.25">
      <c r="A23" s="24" t="s">
        <v>25</v>
      </c>
      <c r="B23">
        <f>E23*H23</f>
        <v>27</v>
      </c>
      <c r="D23" s="24" t="s">
        <v>26</v>
      </c>
      <c r="E23">
        <v>9</v>
      </c>
      <c r="G23" t="s">
        <v>27</v>
      </c>
      <c r="H23">
        <v>3</v>
      </c>
    </row>
    <row r="24" spans="1:16" x14ac:dyDescent="0.25">
      <c r="A24" t="s">
        <v>28</v>
      </c>
      <c r="B24" s="25">
        <f>(N20^2)/B23</f>
        <v>144.14662976791556</v>
      </c>
    </row>
    <row r="25" spans="1:16" x14ac:dyDescent="0.25">
      <c r="A25" t="s">
        <v>29</v>
      </c>
      <c r="B25" s="25">
        <f>(K5^2+L5^2+M5^2+K6^2+L6^2+M6^2+K7^2+L7^2+M7^2+K10^2+L10^2+M10^2+K11^2+L11^2+M11^2+K12^2+L12^2+M12^2+K15^2+L15^2+M15^2+K16^2+L16^2+M16^2+K17^2+L17^2+M17^2)-B24</f>
        <v>0.25576604237411971</v>
      </c>
      <c r="G25" t="s">
        <v>46</v>
      </c>
      <c r="H25">
        <v>3</v>
      </c>
    </row>
    <row r="26" spans="1:16" x14ac:dyDescent="0.25">
      <c r="A26" t="s">
        <v>30</v>
      </c>
      <c r="B26" s="25">
        <f>((((N5+N10+N15)^2+(N6+N11+N16)^2+(N7+N12+N17)^2))/E23)-B24</f>
        <v>2.8340136813085337E-3</v>
      </c>
      <c r="G26" t="s">
        <v>47</v>
      </c>
      <c r="H26">
        <v>3</v>
      </c>
    </row>
    <row r="27" spans="1:16" x14ac:dyDescent="0.25">
      <c r="A27" t="s">
        <v>31</v>
      </c>
      <c r="B27" s="25">
        <f>((N8^2+N13^2+N18^2)/E23)-B24</f>
        <v>1.0638098928694717E-2</v>
      </c>
    </row>
    <row r="28" spans="1:16" x14ac:dyDescent="0.25">
      <c r="A28" t="s">
        <v>32</v>
      </c>
      <c r="B28" s="25">
        <f>(((K20)^2+(L20)^2+(M20)^2)/E23)-B24</f>
        <v>0.19803762042653261</v>
      </c>
    </row>
    <row r="29" spans="1:16" x14ac:dyDescent="0.25">
      <c r="A29" t="s">
        <v>33</v>
      </c>
      <c r="B29" s="25">
        <f>(((((K8)^2+(L8)^2+(M8)^2+(K13)^2+(L13)^2+(M13)^2+(K18)^2+(L18)^2+(M18)^2))/H23)-B24-B27-B28)</f>
        <v>1.7103870771222773E-2</v>
      </c>
    </row>
    <row r="30" spans="1:16" x14ac:dyDescent="0.25">
      <c r="A30" t="s">
        <v>34</v>
      </c>
      <c r="B30" s="25">
        <f>B25-B26-B27-B28-B29</f>
        <v>2.715243856636107E-2</v>
      </c>
    </row>
    <row r="32" spans="1:16" x14ac:dyDescent="0.25">
      <c r="A32" t="s">
        <v>35</v>
      </c>
    </row>
    <row r="33" spans="1:8" x14ac:dyDescent="0.25">
      <c r="A33" s="6" t="s">
        <v>36</v>
      </c>
      <c r="B33" s="6" t="s">
        <v>37</v>
      </c>
      <c r="C33" s="6" t="s">
        <v>38</v>
      </c>
      <c r="D33" s="6" t="s">
        <v>39</v>
      </c>
      <c r="E33" s="6" t="s">
        <v>40</v>
      </c>
      <c r="F33" s="6" t="s">
        <v>41</v>
      </c>
    </row>
    <row r="34" spans="1:8" x14ac:dyDescent="0.25">
      <c r="A34" s="6" t="s">
        <v>18</v>
      </c>
      <c r="B34" s="6">
        <f>H23-1</f>
        <v>2</v>
      </c>
      <c r="C34" s="106">
        <f>B26</f>
        <v>2.8340136813085337E-3</v>
      </c>
      <c r="D34" s="107">
        <f>C34/B34</f>
        <v>1.4170068406542669E-3</v>
      </c>
      <c r="E34" s="6"/>
      <c r="F34" s="6"/>
    </row>
    <row r="35" spans="1:8" x14ac:dyDescent="0.25">
      <c r="A35" s="6" t="s">
        <v>3</v>
      </c>
      <c r="B35" s="6"/>
      <c r="C35" s="6"/>
      <c r="D35" s="107"/>
      <c r="E35" s="6"/>
      <c r="F35" s="6"/>
    </row>
    <row r="36" spans="1:8" x14ac:dyDescent="0.25">
      <c r="A36" s="6" t="s">
        <v>109</v>
      </c>
      <c r="B36" s="6">
        <f>H25-1</f>
        <v>2</v>
      </c>
      <c r="C36" s="106">
        <f>B27</f>
        <v>1.0638098928694717E-2</v>
      </c>
      <c r="D36" s="107">
        <f>C36/B36</f>
        <v>5.3190494643473585E-3</v>
      </c>
      <c r="E36" s="110">
        <f>D36/D39</f>
        <v>3.134333265189424</v>
      </c>
      <c r="F36" s="6">
        <v>3.63</v>
      </c>
    </row>
    <row r="37" spans="1:8" x14ac:dyDescent="0.25">
      <c r="A37" s="6" t="s">
        <v>110</v>
      </c>
      <c r="B37" s="6">
        <f>H26-1</f>
        <v>2</v>
      </c>
      <c r="C37" s="106">
        <f>B28</f>
        <v>0.19803762042653261</v>
      </c>
      <c r="D37" s="107">
        <f>C37/B37</f>
        <v>9.9018810213266306E-2</v>
      </c>
      <c r="E37" s="108">
        <f>D37/D39</f>
        <v>58.348385893230166</v>
      </c>
      <c r="F37" s="6">
        <v>3.63</v>
      </c>
    </row>
    <row r="38" spans="1:8" x14ac:dyDescent="0.25">
      <c r="A38" s="6" t="s">
        <v>42</v>
      </c>
      <c r="B38" s="6">
        <f>B36*B37</f>
        <v>4</v>
      </c>
      <c r="C38" s="106">
        <f>B29</f>
        <v>1.7103870771222773E-2</v>
      </c>
      <c r="D38" s="107">
        <f>C38/B38</f>
        <v>4.2759676928056933E-3</v>
      </c>
      <c r="E38" s="110">
        <f>D38/D39</f>
        <v>2.5196809825269422</v>
      </c>
      <c r="F38" s="6">
        <v>3.01</v>
      </c>
    </row>
    <row r="39" spans="1:8" x14ac:dyDescent="0.25">
      <c r="A39" s="6" t="s">
        <v>43</v>
      </c>
      <c r="B39" s="6">
        <f>B40-(B34+B36+B37+B38)</f>
        <v>16</v>
      </c>
      <c r="C39" s="106">
        <f>B30</f>
        <v>2.715243856636107E-2</v>
      </c>
      <c r="D39" s="107">
        <f>C39/B39</f>
        <v>1.6970274103975669E-3</v>
      </c>
      <c r="E39" s="6"/>
      <c r="F39" s="6"/>
    </row>
    <row r="40" spans="1:8" x14ac:dyDescent="0.25">
      <c r="A40" s="6" t="s">
        <v>44</v>
      </c>
      <c r="B40" s="6">
        <f>(H25*H26*H23)-1</f>
        <v>26</v>
      </c>
      <c r="C40" s="106">
        <f>B25</f>
        <v>0.25576604237411971</v>
      </c>
      <c r="D40" s="107"/>
      <c r="E40" s="6"/>
      <c r="F40" s="6"/>
    </row>
    <row r="42" spans="1:8" x14ac:dyDescent="0.25">
      <c r="A42" t="s">
        <v>45</v>
      </c>
      <c r="B42" s="26"/>
      <c r="C42" s="113" t="s">
        <v>48</v>
      </c>
      <c r="D42" s="113"/>
    </row>
    <row r="43" spans="1:8" x14ac:dyDescent="0.25">
      <c r="B43" s="27"/>
      <c r="C43" s="113" t="s">
        <v>49</v>
      </c>
      <c r="D43" s="113"/>
    </row>
    <row r="45" spans="1:8" x14ac:dyDescent="0.25">
      <c r="A45" s="48" t="s">
        <v>61</v>
      </c>
      <c r="B45" s="48"/>
      <c r="C45" s="48"/>
      <c r="D45" s="48"/>
      <c r="E45" s="48"/>
      <c r="F45" s="48"/>
      <c r="G45" s="48" t="s">
        <v>65</v>
      </c>
      <c r="H45" s="52">
        <f>(C39/H23*H26)^0.5</f>
        <v>0.16477997016130652</v>
      </c>
    </row>
    <row r="46" spans="1:8" x14ac:dyDescent="0.25">
      <c r="A46" s="134" t="s">
        <v>52</v>
      </c>
      <c r="B46" s="134" t="s">
        <v>53</v>
      </c>
      <c r="C46" s="134" t="s">
        <v>54</v>
      </c>
      <c r="D46" s="134" t="s">
        <v>55</v>
      </c>
      <c r="E46" s="135" t="s">
        <v>54</v>
      </c>
      <c r="F46" s="136"/>
      <c r="G46" s="137"/>
      <c r="H46" s="134" t="s">
        <v>56</v>
      </c>
    </row>
    <row r="47" spans="1:8" x14ac:dyDescent="0.25">
      <c r="A47" s="134"/>
      <c r="B47" s="134"/>
      <c r="C47" s="134"/>
      <c r="D47" s="134"/>
      <c r="E47" s="49">
        <v>1</v>
      </c>
      <c r="F47" s="49">
        <v>2</v>
      </c>
      <c r="G47" s="49">
        <v>3</v>
      </c>
      <c r="H47" s="134"/>
    </row>
    <row r="48" spans="1:8" x14ac:dyDescent="0.25">
      <c r="A48" s="49"/>
      <c r="B48" s="49"/>
      <c r="C48" s="49" t="s">
        <v>63</v>
      </c>
      <c r="D48" s="50">
        <f>O18</f>
        <v>6.9452668324979525</v>
      </c>
      <c r="E48" s="49"/>
      <c r="F48" s="49"/>
      <c r="G48" s="49"/>
      <c r="H48" s="49" t="s">
        <v>57</v>
      </c>
    </row>
    <row r="49" spans="1:8" x14ac:dyDescent="0.25">
      <c r="A49" s="50">
        <v>3</v>
      </c>
      <c r="B49" s="51">
        <f>A49*H45</f>
        <v>0.49433991048391956</v>
      </c>
      <c r="C49" s="49" t="s">
        <v>64</v>
      </c>
      <c r="D49" s="50">
        <f>O13</f>
        <v>6.8529777354848607</v>
      </c>
      <c r="E49" s="54">
        <f>D49-D48</f>
        <v>-9.2289097013091848E-2</v>
      </c>
      <c r="F49" s="53"/>
      <c r="G49" s="49"/>
      <c r="H49" s="49" t="s">
        <v>58</v>
      </c>
    </row>
    <row r="50" spans="1:8" x14ac:dyDescent="0.25">
      <c r="A50" s="50">
        <v>3.15</v>
      </c>
      <c r="B50" s="51">
        <f>A50*H45</f>
        <v>0.51905690600811549</v>
      </c>
      <c r="C50" s="49" t="s">
        <v>62</v>
      </c>
      <c r="D50" s="50">
        <f>O8</f>
        <v>6.9969445223752418</v>
      </c>
      <c r="E50" s="54">
        <f>D50-D48</f>
        <v>5.1677689877289268E-2</v>
      </c>
      <c r="F50" s="55">
        <f>D50-D49</f>
        <v>0.14396678689038112</v>
      </c>
      <c r="G50" s="49"/>
      <c r="H50" s="49" t="s">
        <v>58</v>
      </c>
    </row>
    <row r="53" spans="1:8" x14ac:dyDescent="0.25">
      <c r="A53" s="48" t="s">
        <v>68</v>
      </c>
      <c r="B53" s="48"/>
      <c r="C53" s="48"/>
      <c r="D53" s="48"/>
      <c r="E53" s="48"/>
      <c r="F53" s="48"/>
      <c r="G53" s="48"/>
      <c r="H53" s="52"/>
    </row>
    <row r="54" spans="1:8" x14ac:dyDescent="0.25">
      <c r="A54" s="134" t="s">
        <v>52</v>
      </c>
      <c r="B54" s="134" t="s">
        <v>53</v>
      </c>
      <c r="C54" s="134" t="s">
        <v>54</v>
      </c>
      <c r="D54" s="134" t="s">
        <v>55</v>
      </c>
      <c r="E54" s="135" t="s">
        <v>54</v>
      </c>
      <c r="F54" s="136"/>
      <c r="G54" s="137"/>
      <c r="H54" s="134" t="s">
        <v>56</v>
      </c>
    </row>
    <row r="55" spans="1:8" x14ac:dyDescent="0.25">
      <c r="A55" s="134"/>
      <c r="B55" s="134"/>
      <c r="C55" s="134"/>
      <c r="D55" s="134"/>
      <c r="E55" s="49">
        <v>1</v>
      </c>
      <c r="F55" s="49">
        <v>2</v>
      </c>
      <c r="G55" s="49">
        <v>3</v>
      </c>
      <c r="H55" s="134"/>
    </row>
    <row r="56" spans="1:8" x14ac:dyDescent="0.25">
      <c r="A56" s="49"/>
      <c r="B56" s="49"/>
      <c r="C56" s="49" t="s">
        <v>95</v>
      </c>
      <c r="D56" s="50">
        <f>M21</f>
        <v>6.5755249926914701</v>
      </c>
      <c r="E56" s="49"/>
      <c r="F56" s="49"/>
      <c r="G56" s="49"/>
      <c r="H56" s="49" t="s">
        <v>57</v>
      </c>
    </row>
    <row r="57" spans="1:8" x14ac:dyDescent="0.25">
      <c r="A57" s="50">
        <v>3</v>
      </c>
      <c r="B57" s="51">
        <f>A57*H45</f>
        <v>0.49433991048391956</v>
      </c>
      <c r="C57" s="49" t="s">
        <v>94</v>
      </c>
      <c r="D57" s="50">
        <f>L21</f>
        <v>7.0477235405681071</v>
      </c>
      <c r="E57" s="55">
        <f>D57-D56</f>
        <v>0.47219854787663706</v>
      </c>
      <c r="F57" s="53"/>
      <c r="G57" s="49"/>
      <c r="H57" s="49" t="s">
        <v>57</v>
      </c>
    </row>
    <row r="58" spans="1:8" x14ac:dyDescent="0.25">
      <c r="A58" s="50">
        <v>3.15</v>
      </c>
      <c r="B58" s="51">
        <f>A58*H45</f>
        <v>0.51905690600811549</v>
      </c>
      <c r="C58" s="49" t="s">
        <v>93</v>
      </c>
      <c r="D58" s="50">
        <f>K21</f>
        <v>7.1719405570984787</v>
      </c>
      <c r="E58" s="109">
        <f>D58-D56</f>
        <v>0.5964155644070086</v>
      </c>
      <c r="F58" s="55">
        <f>D58-D57</f>
        <v>0.12421701653037154</v>
      </c>
      <c r="G58" s="49"/>
      <c r="H58" s="49" t="s">
        <v>57</v>
      </c>
    </row>
  </sheetData>
  <mergeCells count="54">
    <mergeCell ref="J3:J4"/>
    <mergeCell ref="K3:M3"/>
    <mergeCell ref="N3:N4"/>
    <mergeCell ref="O3:O4"/>
    <mergeCell ref="A5:A7"/>
    <mergeCell ref="I5:I7"/>
    <mergeCell ref="A3:A4"/>
    <mergeCell ref="B3:B4"/>
    <mergeCell ref="C3:E3"/>
    <mergeCell ref="F3:F4"/>
    <mergeCell ref="G3:G4"/>
    <mergeCell ref="I3:I4"/>
    <mergeCell ref="A8:B8"/>
    <mergeCell ref="I8:J8"/>
    <mergeCell ref="A9:B9"/>
    <mergeCell ref="I9:J9"/>
    <mergeCell ref="A10:A12"/>
    <mergeCell ref="I10:I12"/>
    <mergeCell ref="I19:J19"/>
    <mergeCell ref="A20:B20"/>
    <mergeCell ref="I20:J20"/>
    <mergeCell ref="A13:B13"/>
    <mergeCell ref="I13:J13"/>
    <mergeCell ref="A14:B14"/>
    <mergeCell ref="I14:J14"/>
    <mergeCell ref="A15:A17"/>
    <mergeCell ref="I15:I17"/>
    <mergeCell ref="R3:R4"/>
    <mergeCell ref="S3:S4"/>
    <mergeCell ref="T3:V3"/>
    <mergeCell ref="W3:W4"/>
    <mergeCell ref="X3:X4"/>
    <mergeCell ref="R5:R7"/>
    <mergeCell ref="R8:R10"/>
    <mergeCell ref="R11:R13"/>
    <mergeCell ref="A46:A47"/>
    <mergeCell ref="B46:B47"/>
    <mergeCell ref="C46:C47"/>
    <mergeCell ref="D46:D47"/>
    <mergeCell ref="E46:G46"/>
    <mergeCell ref="H46:H47"/>
    <mergeCell ref="A21:B21"/>
    <mergeCell ref="I21:J21"/>
    <mergeCell ref="C42:D42"/>
    <mergeCell ref="C43:D43"/>
    <mergeCell ref="A18:B18"/>
    <mergeCell ref="I18:J18"/>
    <mergeCell ref="A19:B19"/>
    <mergeCell ref="H54:H55"/>
    <mergeCell ref="A54:A55"/>
    <mergeCell ref="B54:B55"/>
    <mergeCell ref="C54:C55"/>
    <mergeCell ref="D54:D55"/>
    <mergeCell ref="E54:G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H4" zoomScale="85" zoomScaleNormal="85" workbookViewId="0">
      <selection activeCell="G37" sqref="G37"/>
    </sheetView>
  </sheetViews>
  <sheetFormatPr defaultRowHeight="15" x14ac:dyDescent="0.25"/>
  <cols>
    <col min="1" max="1" width="15.42578125" customWidth="1"/>
    <col min="2" max="2" width="18.140625" customWidth="1"/>
    <col min="3" max="3" width="15.42578125" customWidth="1"/>
    <col min="4" max="4" width="17.85546875" customWidth="1"/>
    <col min="5" max="5" width="14.28515625" customWidth="1"/>
    <col min="6" max="6" width="12.7109375" customWidth="1"/>
    <col min="7" max="7" width="14.42578125" customWidth="1"/>
    <col min="9" max="9" width="14.7109375" customWidth="1"/>
    <col min="10" max="10" width="13" customWidth="1"/>
    <col min="11" max="11" width="12.85546875" customWidth="1"/>
    <col min="12" max="12" width="16.42578125" customWidth="1"/>
    <col min="13" max="13" width="12.140625" customWidth="1"/>
    <col min="18" max="18" width="21.5703125" customWidth="1"/>
    <col min="19" max="19" width="21.42578125" customWidth="1"/>
    <col min="23" max="23" width="15.5703125" customWidth="1"/>
  </cols>
  <sheetData>
    <row r="1" spans="1:24" x14ac:dyDescent="0.25">
      <c r="A1" t="s">
        <v>17</v>
      </c>
      <c r="I1" t="s">
        <v>24</v>
      </c>
    </row>
    <row r="3" spans="1:24" ht="15.75" x14ac:dyDescent="0.25">
      <c r="A3" s="123" t="s">
        <v>104</v>
      </c>
      <c r="B3" s="123" t="s">
        <v>18</v>
      </c>
      <c r="C3" s="111" t="s">
        <v>103</v>
      </c>
      <c r="D3" s="111"/>
      <c r="E3" s="111"/>
      <c r="F3" s="123" t="s">
        <v>19</v>
      </c>
      <c r="G3" s="123" t="s">
        <v>6</v>
      </c>
      <c r="I3" s="123" t="s">
        <v>104</v>
      </c>
      <c r="J3" s="123" t="s">
        <v>18</v>
      </c>
      <c r="K3" s="111" t="s">
        <v>103</v>
      </c>
      <c r="L3" s="111"/>
      <c r="M3" s="111"/>
      <c r="N3" s="123" t="s">
        <v>19</v>
      </c>
      <c r="O3" s="123" t="s">
        <v>6</v>
      </c>
      <c r="R3" s="129" t="s">
        <v>104</v>
      </c>
      <c r="S3" s="129" t="s">
        <v>103</v>
      </c>
      <c r="T3" s="126" t="s">
        <v>100</v>
      </c>
      <c r="U3" s="127"/>
      <c r="V3" s="128"/>
      <c r="W3" s="132" t="s">
        <v>101</v>
      </c>
      <c r="X3" s="132" t="s">
        <v>102</v>
      </c>
    </row>
    <row r="4" spans="1:24" ht="15.75" x14ac:dyDescent="0.25">
      <c r="A4" s="123"/>
      <c r="B4" s="123"/>
      <c r="C4" s="6" t="s">
        <v>97</v>
      </c>
      <c r="D4" s="6" t="s">
        <v>98</v>
      </c>
      <c r="E4" s="6" t="s">
        <v>99</v>
      </c>
      <c r="F4" s="123"/>
      <c r="G4" s="123"/>
      <c r="I4" s="123"/>
      <c r="J4" s="123"/>
      <c r="K4" s="6" t="s">
        <v>97</v>
      </c>
      <c r="L4" s="6" t="s">
        <v>98</v>
      </c>
      <c r="M4" s="6" t="s">
        <v>99</v>
      </c>
      <c r="N4" s="123"/>
      <c r="O4" s="123"/>
      <c r="R4" s="131"/>
      <c r="S4" s="131"/>
      <c r="T4" s="104">
        <v>1</v>
      </c>
      <c r="U4" s="104">
        <v>2</v>
      </c>
      <c r="V4" s="104">
        <v>3</v>
      </c>
      <c r="W4" s="133"/>
      <c r="X4" s="133"/>
    </row>
    <row r="5" spans="1:24" ht="15.75" x14ac:dyDescent="0.25">
      <c r="A5" s="123" t="s">
        <v>108</v>
      </c>
      <c r="B5" s="105">
        <v>1</v>
      </c>
      <c r="C5" s="8">
        <f>'Ulangan I'!B91</f>
        <v>5.666666666666667</v>
      </c>
      <c r="D5" s="8">
        <f>'Ulangan I'!D91</f>
        <v>5.8666666666666663</v>
      </c>
      <c r="E5" s="8">
        <f>'Ulangan I'!F91</f>
        <v>5.5333333333333332</v>
      </c>
      <c r="F5" s="40">
        <f>SUM(C5:E5)</f>
        <v>17.066666666666666</v>
      </c>
      <c r="G5" s="8">
        <f>AVERAGE(F5/3)</f>
        <v>5.6888888888888891</v>
      </c>
      <c r="I5" s="123" t="s">
        <v>108</v>
      </c>
      <c r="J5" s="105">
        <v>1</v>
      </c>
      <c r="K5" s="8">
        <f>'Ulangan I'!C91</f>
        <v>2.4734389736332907</v>
      </c>
      <c r="L5" s="8">
        <f>'Ulangan I'!E91</f>
        <v>2.5179240266828944</v>
      </c>
      <c r="M5" s="8">
        <f>'Ulangan I'!G91</f>
        <v>2.4472119797923493</v>
      </c>
      <c r="N5" s="8">
        <f>SUM(K5:M5)</f>
        <v>7.4385749801085339</v>
      </c>
      <c r="O5" s="8">
        <f>AVERAGE(N5/3)</f>
        <v>2.4795249933695112</v>
      </c>
      <c r="R5" s="129" t="s">
        <v>105</v>
      </c>
      <c r="S5" s="102" t="s">
        <v>97</v>
      </c>
      <c r="T5" s="103">
        <f>K5</f>
        <v>2.4734389736332907</v>
      </c>
      <c r="U5" s="103">
        <f>K6</f>
        <v>2.4335918546667044</v>
      </c>
      <c r="V5" s="103">
        <f>K7</f>
        <v>2.4369240781185626</v>
      </c>
      <c r="W5" s="103">
        <f>SUM(T5:V5)</f>
        <v>7.3439549064185572</v>
      </c>
      <c r="X5" s="103">
        <f>AVERAGE(T5:V5)</f>
        <v>2.4479849688061859</v>
      </c>
    </row>
    <row r="6" spans="1:24" ht="15.75" x14ac:dyDescent="0.25">
      <c r="A6" s="123"/>
      <c r="B6" s="105">
        <v>2</v>
      </c>
      <c r="C6" s="40">
        <f>'Ulangan II'!B91</f>
        <v>5.4666666666666668</v>
      </c>
      <c r="D6" s="40">
        <f>'Ulangan II'!D91</f>
        <v>5.4</v>
      </c>
      <c r="E6" s="40">
        <f>'Ulangan II'!F91</f>
        <v>5</v>
      </c>
      <c r="F6" s="40">
        <f t="shared" ref="F6:F7" si="0">SUM(C6:E6)</f>
        <v>15.866666666666667</v>
      </c>
      <c r="G6" s="8">
        <f t="shared" ref="G6:G7" si="1">AVERAGE(F6/3)</f>
        <v>5.2888888888888888</v>
      </c>
      <c r="I6" s="123"/>
      <c r="J6" s="105">
        <v>2</v>
      </c>
      <c r="K6" s="8">
        <f>'Ulangan II'!C91</f>
        <v>2.4335918546667044</v>
      </c>
      <c r="L6" s="8">
        <f>'Ulangan II'!E91</f>
        <v>2.4155867006906999</v>
      </c>
      <c r="M6" s="8">
        <f>'Ulangan II'!G91</f>
        <v>2.3304941774968189</v>
      </c>
      <c r="N6" s="8">
        <f t="shared" ref="N6:N7" si="2">SUM(K6:M6)</f>
        <v>7.1796727328542236</v>
      </c>
      <c r="O6" s="8">
        <f t="shared" ref="O6:O7" si="3">AVERAGE(N6/3)</f>
        <v>2.3932242442847413</v>
      </c>
      <c r="R6" s="130"/>
      <c r="S6" s="102" t="s">
        <v>98</v>
      </c>
      <c r="T6" s="103">
        <f>K10</f>
        <v>2.4757579406747992</v>
      </c>
      <c r="U6" s="103">
        <f>K11</f>
        <v>2.461845361328344</v>
      </c>
      <c r="V6" s="103">
        <f>K12</f>
        <v>2.3798321563536624</v>
      </c>
      <c r="W6" s="103">
        <f t="shared" ref="W6:W14" si="4">SUM(T6:V6)</f>
        <v>7.3174354583568064</v>
      </c>
      <c r="X6" s="103">
        <f t="shared" ref="X6:X14" si="5">AVERAGE(T6:V6)</f>
        <v>2.4391451527856023</v>
      </c>
    </row>
    <row r="7" spans="1:24" ht="15.75" x14ac:dyDescent="0.25">
      <c r="A7" s="123"/>
      <c r="B7" s="105">
        <v>3</v>
      </c>
      <c r="C7" s="36">
        <f>'Ulangan III'!B91</f>
        <v>5.4666666666666668</v>
      </c>
      <c r="D7" s="36">
        <f>'Ulangan III'!D91</f>
        <v>5.8</v>
      </c>
      <c r="E7" s="36">
        <f>'Ulangan III'!F91</f>
        <v>5.2666666666666666</v>
      </c>
      <c r="F7" s="40">
        <f t="shared" si="0"/>
        <v>16.533333333333331</v>
      </c>
      <c r="G7" s="8">
        <f t="shared" si="1"/>
        <v>5.5111111111111102</v>
      </c>
      <c r="I7" s="123"/>
      <c r="J7" s="105">
        <v>3</v>
      </c>
      <c r="K7" s="8">
        <f>'Ulangan III'!C91</f>
        <v>2.4369240781185626</v>
      </c>
      <c r="L7" s="8">
        <f>'Ulangan III'!E91</f>
        <v>2.4989056162965411</v>
      </c>
      <c r="M7" s="8">
        <f>'Ulangan III'!G91</f>
        <v>2.3852671322202097</v>
      </c>
      <c r="N7" s="8">
        <f t="shared" si="2"/>
        <v>7.3210968266353129</v>
      </c>
      <c r="O7" s="8">
        <f t="shared" si="3"/>
        <v>2.4403656088784378</v>
      </c>
      <c r="R7" s="131"/>
      <c r="S7" s="102" t="s">
        <v>99</v>
      </c>
      <c r="T7" s="103">
        <f>K15</f>
        <v>2.4060591501946034</v>
      </c>
      <c r="U7" s="103">
        <f>K16</f>
        <v>2.5132860925998766</v>
      </c>
      <c r="V7" s="103">
        <f>K17</f>
        <v>2.1900786887974104</v>
      </c>
      <c r="W7" s="103">
        <f t="shared" si="4"/>
        <v>7.1094239315918895</v>
      </c>
      <c r="X7" s="103">
        <f t="shared" si="5"/>
        <v>2.3698079771972966</v>
      </c>
    </row>
    <row r="8" spans="1:24" ht="15.75" x14ac:dyDescent="0.25">
      <c r="A8" s="124" t="s">
        <v>20</v>
      </c>
      <c r="B8" s="124"/>
      <c r="C8" s="9">
        <f>SUM(C5:C7)</f>
        <v>16.600000000000001</v>
      </c>
      <c r="D8" s="9">
        <f t="shared" ref="D8:F8" si="6">SUM(D5:D7)</f>
        <v>17.066666666666666</v>
      </c>
      <c r="E8" s="9">
        <f t="shared" si="6"/>
        <v>15.8</v>
      </c>
      <c r="F8" s="41">
        <f t="shared" si="6"/>
        <v>49.466666666666669</v>
      </c>
      <c r="G8" s="9">
        <f>AVERAGE(F8/3)</f>
        <v>16.488888888888891</v>
      </c>
      <c r="I8" s="124" t="s">
        <v>20</v>
      </c>
      <c r="J8" s="124"/>
      <c r="K8" s="22">
        <f>SUM(K5:K7)</f>
        <v>7.3439549064185572</v>
      </c>
      <c r="L8" s="22">
        <f t="shared" ref="L8:N8" si="7">SUM(L5:L7)</f>
        <v>7.4324163436701358</v>
      </c>
      <c r="M8" s="22">
        <f t="shared" si="7"/>
        <v>7.1629732895093783</v>
      </c>
      <c r="N8" s="22">
        <f t="shared" si="7"/>
        <v>21.939344539598071</v>
      </c>
      <c r="O8" s="22">
        <f>AVERAGE(N8/3)</f>
        <v>7.3131148465326907</v>
      </c>
      <c r="P8" s="29">
        <f>N5+N10+N15</f>
        <v>21.960645226420091</v>
      </c>
      <c r="R8" s="129" t="s">
        <v>106</v>
      </c>
      <c r="S8" s="102" t="s">
        <v>97</v>
      </c>
      <c r="T8" s="103">
        <f>L5</f>
        <v>2.5179240266828944</v>
      </c>
      <c r="U8" s="103">
        <f>L6</f>
        <v>2.4155867006906999</v>
      </c>
      <c r="V8" s="103">
        <f>L7</f>
        <v>2.4989056162965411</v>
      </c>
      <c r="W8" s="103">
        <f t="shared" si="4"/>
        <v>7.4324163436701358</v>
      </c>
      <c r="X8" s="103">
        <f t="shared" si="5"/>
        <v>2.4774721145567118</v>
      </c>
    </row>
    <row r="9" spans="1:24" ht="15.75" x14ac:dyDescent="0.25">
      <c r="A9" s="125" t="s">
        <v>21</v>
      </c>
      <c r="B9" s="125"/>
      <c r="C9" s="10">
        <f>AVERAGE(C8/3)</f>
        <v>5.5333333333333341</v>
      </c>
      <c r="D9" s="10">
        <f t="shared" ref="D9:G9" si="8">AVERAGE(D8/3)</f>
        <v>5.6888888888888891</v>
      </c>
      <c r="E9" s="10">
        <f t="shared" si="8"/>
        <v>5.2666666666666666</v>
      </c>
      <c r="F9" s="42">
        <f t="shared" si="8"/>
        <v>16.488888888888891</v>
      </c>
      <c r="G9" s="10">
        <f t="shared" si="8"/>
        <v>5.4962962962962969</v>
      </c>
      <c r="I9" s="125" t="s">
        <v>21</v>
      </c>
      <c r="J9" s="125"/>
      <c r="K9" s="23">
        <f>AVERAGE(K8/3)</f>
        <v>2.4479849688061859</v>
      </c>
      <c r="L9" s="23">
        <f t="shared" ref="L9:N9" si="9">AVERAGE(L8/3)</f>
        <v>2.4774721145567118</v>
      </c>
      <c r="M9" s="23">
        <f t="shared" si="9"/>
        <v>2.3876577631697926</v>
      </c>
      <c r="N9" s="23">
        <f t="shared" si="9"/>
        <v>7.3131148465326907</v>
      </c>
      <c r="O9" s="23">
        <f>AVERAGE(O8/3)</f>
        <v>2.4377049488442304</v>
      </c>
      <c r="R9" s="130"/>
      <c r="S9" s="102" t="s">
        <v>98</v>
      </c>
      <c r="T9" s="103">
        <f>L10</f>
        <v>2.4042855426065635</v>
      </c>
      <c r="U9" s="103">
        <f>L11</f>
        <v>2.3209666270007223</v>
      </c>
      <c r="V9" s="103">
        <f>L12</f>
        <v>2.2174010528739574</v>
      </c>
      <c r="W9" s="103">
        <f t="shared" si="4"/>
        <v>6.9426532224812432</v>
      </c>
      <c r="X9" s="103">
        <f t="shared" si="5"/>
        <v>2.3142177408270812</v>
      </c>
    </row>
    <row r="10" spans="1:24" ht="15.75" x14ac:dyDescent="0.25">
      <c r="A10" s="123" t="s">
        <v>106</v>
      </c>
      <c r="B10" s="105">
        <v>1</v>
      </c>
      <c r="C10" s="8">
        <f>'Ulangan I'!H91</f>
        <v>5.666666666666667</v>
      </c>
      <c r="D10" s="8">
        <f>'Ulangan I'!J91</f>
        <v>5.333333333333333</v>
      </c>
      <c r="E10" s="8">
        <f>'Ulangan I'!L91</f>
        <v>5.4</v>
      </c>
      <c r="F10" s="40">
        <f>SUM(C10:E10)</f>
        <v>16.399999999999999</v>
      </c>
      <c r="G10" s="8">
        <f>AVERAGE(F10/3)</f>
        <v>5.4666666666666659</v>
      </c>
      <c r="I10" s="123" t="s">
        <v>106</v>
      </c>
      <c r="J10" s="105">
        <v>1</v>
      </c>
      <c r="K10" s="8">
        <f>'Ulangan I'!I91</f>
        <v>2.4757579406747992</v>
      </c>
      <c r="L10" s="8">
        <f>'Ulangan I'!K91</f>
        <v>2.4042855426065635</v>
      </c>
      <c r="M10" s="8">
        <f>'Ulangan I'!M91</f>
        <v>2.4233039529929172</v>
      </c>
      <c r="N10" s="8">
        <f>SUM(K10:M10)</f>
        <v>7.3033474362742794</v>
      </c>
      <c r="O10" s="8">
        <f>AVERAGE(N10/3)</f>
        <v>2.4344491454247597</v>
      </c>
      <c r="R10" s="131"/>
      <c r="S10" s="102" t="s">
        <v>99</v>
      </c>
      <c r="T10" s="103">
        <f>L15</f>
        <v>2.3369057191678761</v>
      </c>
      <c r="U10" s="103">
        <f>L16</f>
        <v>2.3165798052040083</v>
      </c>
      <c r="V10" s="103">
        <f>L17</f>
        <v>2.2301815713789681</v>
      </c>
      <c r="W10" s="103">
        <f t="shared" si="4"/>
        <v>6.8836670957508526</v>
      </c>
      <c r="X10" s="103">
        <f t="shared" si="5"/>
        <v>2.2945556985836175</v>
      </c>
    </row>
    <row r="11" spans="1:24" ht="15.75" x14ac:dyDescent="0.25">
      <c r="A11" s="123"/>
      <c r="B11" s="105">
        <v>2</v>
      </c>
      <c r="C11" s="40">
        <f>'Ulangan II'!H91</f>
        <v>5.6</v>
      </c>
      <c r="D11" s="40">
        <f>'Ulangan II'!J91</f>
        <v>4.9333333333333336</v>
      </c>
      <c r="E11" s="40">
        <f>'Ulangan II'!L91</f>
        <v>4.4666666666666668</v>
      </c>
      <c r="F11" s="40">
        <f t="shared" ref="F11:F12" si="10">SUM(C11:E11)</f>
        <v>15</v>
      </c>
      <c r="G11" s="8">
        <f t="shared" ref="G11:G12" si="11">AVERAGE(F11/3)</f>
        <v>5</v>
      </c>
      <c r="I11" s="123"/>
      <c r="J11" s="105">
        <v>2</v>
      </c>
      <c r="K11" s="8">
        <f>'Ulangan II'!I91</f>
        <v>2.461845361328344</v>
      </c>
      <c r="L11" s="8">
        <f>'Ulangan II'!K91</f>
        <v>2.3209666270007223</v>
      </c>
      <c r="M11" s="8">
        <f>'Ulangan II'!M91</f>
        <v>2.2152575285685177</v>
      </c>
      <c r="N11" s="8">
        <f t="shared" ref="N11:N12" si="12">SUM(K11:M11)</f>
        <v>6.9980695168975835</v>
      </c>
      <c r="O11" s="8">
        <f t="shared" ref="O11:O12" si="13">AVERAGE(N11/3)</f>
        <v>2.332689838965861</v>
      </c>
      <c r="R11" s="129" t="s">
        <v>107</v>
      </c>
      <c r="S11" s="102" t="s">
        <v>97</v>
      </c>
      <c r="T11" s="103">
        <f>M5</f>
        <v>2.4472119797923493</v>
      </c>
      <c r="U11" s="103">
        <f>M6</f>
        <v>2.3304941774968189</v>
      </c>
      <c r="V11" s="103">
        <f>M7</f>
        <v>2.3852671322202097</v>
      </c>
      <c r="W11" s="103">
        <f t="shared" si="4"/>
        <v>7.1629732895093783</v>
      </c>
      <c r="X11" s="103">
        <f t="shared" si="5"/>
        <v>2.3876577631697926</v>
      </c>
    </row>
    <row r="12" spans="1:24" ht="15.75" x14ac:dyDescent="0.25">
      <c r="A12" s="123"/>
      <c r="B12" s="105">
        <v>3</v>
      </c>
      <c r="C12" s="36">
        <f>'Ulangan III'!H91</f>
        <v>5.2</v>
      </c>
      <c r="D12" s="36">
        <f>'Ulangan III'!J91</f>
        <v>4.4666666666666668</v>
      </c>
      <c r="E12" s="36">
        <f>'Ulangan III'!L91</f>
        <v>4.8</v>
      </c>
      <c r="F12" s="40">
        <f t="shared" si="10"/>
        <v>14.466666666666669</v>
      </c>
      <c r="G12" s="8">
        <f t="shared" si="11"/>
        <v>4.8222222222222229</v>
      </c>
      <c r="I12" s="123"/>
      <c r="J12" s="105">
        <v>3</v>
      </c>
      <c r="K12" s="8">
        <f>'Ulangan III'!I91</f>
        <v>2.3798321563536624</v>
      </c>
      <c r="L12" s="8">
        <f>'Ulangan III'!K91</f>
        <v>2.2174010528739574</v>
      </c>
      <c r="M12" s="8">
        <f>'Ulangan III'!M91</f>
        <v>2.2859695754590628</v>
      </c>
      <c r="N12" s="8">
        <f t="shared" si="12"/>
        <v>6.8832027846866826</v>
      </c>
      <c r="O12" s="8">
        <f t="shared" si="13"/>
        <v>2.2944009282288942</v>
      </c>
      <c r="R12" s="130"/>
      <c r="S12" s="102" t="s">
        <v>98</v>
      </c>
      <c r="T12" s="103">
        <f>M10</f>
        <v>2.4233039529929172</v>
      </c>
      <c r="U12" s="103">
        <f>M11</f>
        <v>2.2152575285685177</v>
      </c>
      <c r="V12" s="103">
        <f>M12</f>
        <v>2.2859695754590628</v>
      </c>
      <c r="W12" s="103">
        <f t="shared" si="4"/>
        <v>6.9245310570204985</v>
      </c>
      <c r="X12" s="103">
        <f t="shared" si="5"/>
        <v>2.3081770190068327</v>
      </c>
    </row>
    <row r="13" spans="1:24" ht="15.75" x14ac:dyDescent="0.25">
      <c r="A13" s="124" t="s">
        <v>20</v>
      </c>
      <c r="B13" s="124"/>
      <c r="C13" s="9">
        <f>SUM(C10:C12)</f>
        <v>16.466666666666665</v>
      </c>
      <c r="D13" s="9">
        <f>SUM(D10:D12)</f>
        <v>14.733333333333333</v>
      </c>
      <c r="E13" s="9">
        <f>SUM(E10:E12)</f>
        <v>14.666666666666668</v>
      </c>
      <c r="F13" s="41">
        <f>SUM(F10:F12)</f>
        <v>45.866666666666667</v>
      </c>
      <c r="G13" s="9">
        <f>AVERAGE(F13/3)</f>
        <v>15.28888888888889</v>
      </c>
      <c r="I13" s="124" t="s">
        <v>20</v>
      </c>
      <c r="J13" s="124"/>
      <c r="K13" s="22">
        <f>SUM(K10:K12)</f>
        <v>7.3174354583568064</v>
      </c>
      <c r="L13" s="22">
        <f t="shared" ref="L13:N13" si="14">SUM(L10:L12)</f>
        <v>6.9426532224812432</v>
      </c>
      <c r="M13" s="22">
        <f t="shared" si="14"/>
        <v>6.9245310570204985</v>
      </c>
      <c r="N13" s="22">
        <f t="shared" si="14"/>
        <v>21.184619737858547</v>
      </c>
      <c r="O13" s="22">
        <f>AVERAGE(N13/3)</f>
        <v>7.0615399126195157</v>
      </c>
      <c r="P13" s="29">
        <f>N6+N11+N16</f>
        <v>21.456846640168742</v>
      </c>
      <c r="R13" s="131"/>
      <c r="S13" s="102" t="s">
        <v>99</v>
      </c>
      <c r="T13" s="103">
        <f>M15</f>
        <v>2.4757579406747992</v>
      </c>
      <c r="U13" s="103">
        <f>M16</f>
        <v>2.4492384926130484</v>
      </c>
      <c r="V13" s="103">
        <f>M17</f>
        <v>2.0729208217208082</v>
      </c>
      <c r="W13" s="103">
        <f t="shared" si="4"/>
        <v>6.9979172550086552</v>
      </c>
      <c r="X13" s="103">
        <f t="shared" si="5"/>
        <v>2.3326390850028851</v>
      </c>
    </row>
    <row r="14" spans="1:24" ht="15.75" x14ac:dyDescent="0.25">
      <c r="A14" s="125" t="s">
        <v>22</v>
      </c>
      <c r="B14" s="125"/>
      <c r="C14" s="10">
        <f>AVERAGE(C13/3)</f>
        <v>5.488888888888888</v>
      </c>
      <c r="D14" s="10">
        <f t="shared" ref="D14:F14" si="15">AVERAGE(D13/3)</f>
        <v>4.9111111111111105</v>
      </c>
      <c r="E14" s="10">
        <f t="shared" si="15"/>
        <v>4.8888888888888893</v>
      </c>
      <c r="F14" s="42">
        <f t="shared" si="15"/>
        <v>15.28888888888889</v>
      </c>
      <c r="G14" s="10">
        <f>AVERAGE(G13/3)</f>
        <v>5.0962962962962965</v>
      </c>
      <c r="I14" s="125" t="s">
        <v>22</v>
      </c>
      <c r="J14" s="125"/>
      <c r="K14" s="23">
        <f>AVERAGE(K13/3)</f>
        <v>2.4391451527856023</v>
      </c>
      <c r="L14" s="23">
        <f t="shared" ref="L14:N14" si="16">AVERAGE(L13/3)</f>
        <v>2.3142177408270812</v>
      </c>
      <c r="M14" s="23">
        <f t="shared" si="16"/>
        <v>2.3081770190068327</v>
      </c>
      <c r="N14" s="23">
        <f t="shared" si="16"/>
        <v>7.0615399126195157</v>
      </c>
      <c r="O14" s="23">
        <f>AVERAGE(O13/3)</f>
        <v>2.3538466375398386</v>
      </c>
      <c r="R14" s="102" t="s">
        <v>19</v>
      </c>
      <c r="S14" s="103"/>
      <c r="T14" s="103">
        <f>SUM(T5:T13)</f>
        <v>21.960645226420095</v>
      </c>
      <c r="U14" s="103">
        <f>SUM(U5:U13)</f>
        <v>21.456846640168738</v>
      </c>
      <c r="V14" s="103">
        <f>SUM(V5:V13)</f>
        <v>20.69748069321918</v>
      </c>
      <c r="W14" s="103">
        <f t="shared" si="4"/>
        <v>64.11497255980801</v>
      </c>
      <c r="X14" s="103">
        <f t="shared" si="5"/>
        <v>21.371657519936004</v>
      </c>
    </row>
    <row r="15" spans="1:24" ht="15.75" x14ac:dyDescent="0.25">
      <c r="A15" s="123" t="s">
        <v>107</v>
      </c>
      <c r="B15" s="105">
        <v>1</v>
      </c>
      <c r="C15" s="8">
        <f>'Ulangan I'!N91</f>
        <v>5.333333333333333</v>
      </c>
      <c r="D15" s="8">
        <f>'Ulangan I'!P91</f>
        <v>5</v>
      </c>
      <c r="E15" s="8">
        <f>'Ulangan I'!R91</f>
        <v>5.666666666666667</v>
      </c>
      <c r="F15" s="40">
        <f>SUM(C15:E15)</f>
        <v>16</v>
      </c>
      <c r="G15" s="8">
        <f>AVERAGE(F15/3)</f>
        <v>5.333333333333333</v>
      </c>
      <c r="I15" s="123" t="s">
        <v>107</v>
      </c>
      <c r="J15" s="105">
        <v>1</v>
      </c>
      <c r="K15" s="8">
        <f>'Ulangan I'!O91</f>
        <v>2.4060591501946034</v>
      </c>
      <c r="L15" s="8">
        <f>'Ulangan I'!Q91</f>
        <v>2.3369057191678761</v>
      </c>
      <c r="M15" s="8">
        <f>'Ulangan I'!S91</f>
        <v>2.4757579406747992</v>
      </c>
      <c r="N15" s="8">
        <f>SUM(K15:M15)</f>
        <v>7.2187228100372787</v>
      </c>
      <c r="O15" s="8">
        <f>AVERAGE(N15/3)</f>
        <v>2.4062409366790929</v>
      </c>
      <c r="R15" s="102" t="s">
        <v>102</v>
      </c>
      <c r="S15" s="103"/>
      <c r="T15" s="103">
        <f>AVERAGE(T5:T13)</f>
        <v>2.4400716918244552</v>
      </c>
      <c r="U15" s="103">
        <f t="shared" ref="U15:X15" si="17">AVERAGE(U5:U13)</f>
        <v>2.3840940711298599</v>
      </c>
      <c r="V15" s="103">
        <f t="shared" si="17"/>
        <v>2.2997200770243533</v>
      </c>
      <c r="W15" s="103">
        <f t="shared" si="17"/>
        <v>7.1238858399786693</v>
      </c>
      <c r="X15" s="103">
        <f t="shared" si="17"/>
        <v>2.3746286133262227</v>
      </c>
    </row>
    <row r="16" spans="1:24" x14ac:dyDescent="0.25">
      <c r="A16" s="123"/>
      <c r="B16" s="105">
        <v>2</v>
      </c>
      <c r="C16" s="40">
        <f>'Ulangan II'!N91</f>
        <v>5.8666666666666663</v>
      </c>
      <c r="D16" s="40">
        <f>'Ulangan II'!P91</f>
        <v>4.9333333333333336</v>
      </c>
      <c r="E16" s="40">
        <f>'Ulangan II'!R91</f>
        <v>5.5333333333333332</v>
      </c>
      <c r="F16" s="40">
        <f t="shared" ref="F16:F17" si="18">SUM(C16:E16)</f>
        <v>16.333333333333336</v>
      </c>
      <c r="G16" s="8">
        <f t="shared" ref="G16:G17" si="19">AVERAGE(F16/3)</f>
        <v>5.4444444444444455</v>
      </c>
      <c r="I16" s="123"/>
      <c r="J16" s="105">
        <v>2</v>
      </c>
      <c r="K16" s="8">
        <f>'Ulangan II'!O91</f>
        <v>2.5132860925998766</v>
      </c>
      <c r="L16" s="8">
        <f>'Ulangan II'!Q91</f>
        <v>2.3165798052040083</v>
      </c>
      <c r="M16" s="8">
        <f>'Ulangan II'!S91</f>
        <v>2.4492384926130484</v>
      </c>
      <c r="N16" s="8">
        <f t="shared" ref="N16:N17" si="20">SUM(K16:M16)</f>
        <v>7.2791043904169328</v>
      </c>
      <c r="O16" s="8">
        <f t="shared" ref="O16:O17" si="21">AVERAGE(N16/3)</f>
        <v>2.4263681301389775</v>
      </c>
    </row>
    <row r="17" spans="1:16" x14ac:dyDescent="0.25">
      <c r="A17" s="123"/>
      <c r="B17" s="105">
        <v>3</v>
      </c>
      <c r="C17" s="36">
        <f>'Ulangan III'!N91</f>
        <v>4.4000000000000004</v>
      </c>
      <c r="D17" s="36">
        <f>'Ulangan III'!P91</f>
        <v>4.5333333333333332</v>
      </c>
      <c r="E17" s="36">
        <f>'Ulangan III'!R91</f>
        <v>3.9333333333333331</v>
      </c>
      <c r="F17" s="40">
        <f t="shared" si="18"/>
        <v>12.866666666666667</v>
      </c>
      <c r="G17" s="8">
        <f t="shared" si="19"/>
        <v>4.2888888888888888</v>
      </c>
      <c r="I17" s="123"/>
      <c r="J17" s="105">
        <v>3</v>
      </c>
      <c r="K17" s="8">
        <f>'Ulangan III'!O91</f>
        <v>2.1900786887974104</v>
      </c>
      <c r="L17" s="8">
        <f>'Ulangan III'!Q91</f>
        <v>2.2301815713789681</v>
      </c>
      <c r="M17" s="8">
        <f>'Ulangan III'!S91</f>
        <v>2.0729208217208082</v>
      </c>
      <c r="N17" s="8">
        <f t="shared" si="20"/>
        <v>6.4931810818971876</v>
      </c>
      <c r="O17" s="8">
        <f t="shared" si="21"/>
        <v>2.1643936939657293</v>
      </c>
      <c r="P17" s="29">
        <f>N7+N12+N17</f>
        <v>20.697480693219184</v>
      </c>
    </row>
    <row r="18" spans="1:16" x14ac:dyDescent="0.25">
      <c r="A18" s="124" t="s">
        <v>20</v>
      </c>
      <c r="B18" s="124"/>
      <c r="C18" s="9">
        <f>SUM(C15:C17)</f>
        <v>15.6</v>
      </c>
      <c r="D18" s="9">
        <f t="shared" ref="D18:F18" si="22">SUM(D15:D17)</f>
        <v>14.466666666666667</v>
      </c>
      <c r="E18" s="9">
        <f t="shared" si="22"/>
        <v>15.133333333333333</v>
      </c>
      <c r="F18" s="41">
        <f t="shared" si="22"/>
        <v>45.2</v>
      </c>
      <c r="G18" s="9">
        <f>AVERAGE(F18/3)</f>
        <v>15.066666666666668</v>
      </c>
      <c r="I18" s="124" t="s">
        <v>20</v>
      </c>
      <c r="J18" s="124"/>
      <c r="K18" s="22">
        <f>SUM(K15:K17)</f>
        <v>7.1094239315918895</v>
      </c>
      <c r="L18" s="22">
        <f t="shared" ref="L18:N18" si="23">SUM(L15:L17)</f>
        <v>6.8836670957508526</v>
      </c>
      <c r="M18" s="22">
        <f t="shared" si="23"/>
        <v>6.9979172550086552</v>
      </c>
      <c r="N18" s="22">
        <f t="shared" si="23"/>
        <v>20.991008282351398</v>
      </c>
      <c r="O18" s="22">
        <f>AVERAGE(N18/3)</f>
        <v>6.9970027607837997</v>
      </c>
    </row>
    <row r="19" spans="1:16" x14ac:dyDescent="0.25">
      <c r="A19" s="125" t="s">
        <v>22</v>
      </c>
      <c r="B19" s="125"/>
      <c r="C19" s="10">
        <f>AVERAGE(C18/3)</f>
        <v>5.2</v>
      </c>
      <c r="D19" s="10">
        <f t="shared" ref="D19:F19" si="24">AVERAGE(D18/3)</f>
        <v>4.822222222222222</v>
      </c>
      <c r="E19" s="10">
        <f t="shared" si="24"/>
        <v>5.0444444444444443</v>
      </c>
      <c r="F19" s="42">
        <f t="shared" si="24"/>
        <v>15.066666666666668</v>
      </c>
      <c r="G19" s="10">
        <f>AVERAGE(G18/3)</f>
        <v>5.022222222222223</v>
      </c>
      <c r="I19" s="125" t="s">
        <v>22</v>
      </c>
      <c r="J19" s="125"/>
      <c r="K19" s="23">
        <f>AVERAGE(K18/3)</f>
        <v>2.3698079771972966</v>
      </c>
      <c r="L19" s="23">
        <f t="shared" ref="L19:N19" si="25">AVERAGE(L18/3)</f>
        <v>2.2945556985836175</v>
      </c>
      <c r="M19" s="23">
        <f t="shared" si="25"/>
        <v>2.3326390850028851</v>
      </c>
      <c r="N19" s="23">
        <f t="shared" si="25"/>
        <v>6.9970027607837997</v>
      </c>
      <c r="O19" s="23">
        <f>AVERAGE(O18/3)</f>
        <v>2.3323342535945999</v>
      </c>
    </row>
    <row r="20" spans="1:16" x14ac:dyDescent="0.25">
      <c r="A20" s="111" t="s">
        <v>19</v>
      </c>
      <c r="B20" s="111"/>
      <c r="C20" s="8">
        <f>SUM(C8,C13,C18)</f>
        <v>48.666666666666664</v>
      </c>
      <c r="D20" s="8">
        <f t="shared" ref="D20:G21" si="26">SUM(D8,D13,D18)</f>
        <v>46.266666666666666</v>
      </c>
      <c r="E20" s="8">
        <f t="shared" si="26"/>
        <v>45.6</v>
      </c>
      <c r="F20" s="8">
        <f t="shared" si="26"/>
        <v>140.53333333333336</v>
      </c>
      <c r="G20" s="8">
        <f t="shared" si="26"/>
        <v>46.844444444444449</v>
      </c>
      <c r="I20" s="111" t="s">
        <v>19</v>
      </c>
      <c r="J20" s="111"/>
      <c r="K20" s="8">
        <f>SUM(K8,K13,K18)</f>
        <v>21.770814296367256</v>
      </c>
      <c r="L20" s="8">
        <f t="shared" ref="L20:O21" si="27">SUM(L8,L13,L18)</f>
        <v>21.25873666190223</v>
      </c>
      <c r="M20" s="8">
        <f t="shared" si="27"/>
        <v>21.085421601538531</v>
      </c>
      <c r="N20" s="8">
        <f t="shared" si="27"/>
        <v>64.114972559808024</v>
      </c>
      <c r="O20" s="8">
        <f t="shared" si="27"/>
        <v>21.371657519936008</v>
      </c>
    </row>
    <row r="21" spans="1:16" x14ac:dyDescent="0.25">
      <c r="A21" s="111" t="s">
        <v>23</v>
      </c>
      <c r="B21" s="111"/>
      <c r="C21" s="8">
        <f>SUM(C9,C14,C19)</f>
        <v>16.222222222222221</v>
      </c>
      <c r="D21" s="8">
        <f t="shared" si="26"/>
        <v>15.422222222222221</v>
      </c>
      <c r="E21" s="8">
        <f t="shared" si="26"/>
        <v>15.2</v>
      </c>
      <c r="F21" s="8">
        <f t="shared" si="26"/>
        <v>46.844444444444449</v>
      </c>
      <c r="G21" s="8">
        <f t="shared" si="26"/>
        <v>15.614814814814817</v>
      </c>
      <c r="I21" s="111" t="s">
        <v>23</v>
      </c>
      <c r="J21" s="111"/>
      <c r="K21" s="8">
        <f>SUM(K9,K14,K19)</f>
        <v>7.2569380987890852</v>
      </c>
      <c r="L21" s="8">
        <f t="shared" si="27"/>
        <v>7.0862455539674105</v>
      </c>
      <c r="M21" s="8">
        <f t="shared" si="27"/>
        <v>7.0284738671795104</v>
      </c>
      <c r="N21" s="8">
        <f t="shared" si="27"/>
        <v>21.371657519936008</v>
      </c>
      <c r="O21" s="8">
        <f t="shared" si="27"/>
        <v>7.1238858399786684</v>
      </c>
    </row>
    <row r="23" spans="1:16" x14ac:dyDescent="0.25">
      <c r="A23" s="24" t="s">
        <v>25</v>
      </c>
      <c r="B23">
        <f>E23*H23</f>
        <v>27</v>
      </c>
      <c r="D23" s="24" t="s">
        <v>26</v>
      </c>
      <c r="E23">
        <v>9</v>
      </c>
      <c r="G23" t="s">
        <v>27</v>
      </c>
      <c r="H23">
        <v>3</v>
      </c>
    </row>
    <row r="24" spans="1:16" x14ac:dyDescent="0.25">
      <c r="A24" t="s">
        <v>28</v>
      </c>
      <c r="B24" s="25">
        <f>(N20^2)/B23</f>
        <v>152.24924838314578</v>
      </c>
    </row>
    <row r="25" spans="1:16" x14ac:dyDescent="0.25">
      <c r="A25" t="s">
        <v>29</v>
      </c>
      <c r="B25" s="25">
        <f>(K5^2+L5^2+M5^2+K6^2+L6^2+M6^2+K7^2+L7^2+M7^2+K10^2+L10^2+M10^2+K11^2+L11^2+M11^2+K12^2+L12^2+M12^2+K15^2+L15^2+M15^2+K16^2+L16^2+M16^2+K17^2+L17^2+M17^2)-B24</f>
        <v>0.33082708982229292</v>
      </c>
      <c r="G25" t="s">
        <v>46</v>
      </c>
      <c r="H25">
        <v>3</v>
      </c>
    </row>
    <row r="26" spans="1:16" x14ac:dyDescent="0.25">
      <c r="A26" t="s">
        <v>30</v>
      </c>
      <c r="B26" s="25">
        <f>((((N5+N10+N15)^2+(N6+N11+N16)^2+(N7+N12+N17)^2))/E23)-B24</f>
        <v>8.9853122030774557E-2</v>
      </c>
      <c r="G26" t="s">
        <v>47</v>
      </c>
      <c r="H26">
        <v>3</v>
      </c>
    </row>
    <row r="27" spans="1:16" x14ac:dyDescent="0.25">
      <c r="A27" t="s">
        <v>31</v>
      </c>
      <c r="B27" s="25">
        <f>((N8^2+N13^2+N18^2)/E23)-B24</f>
        <v>5.5793947365629037E-2</v>
      </c>
    </row>
    <row r="28" spans="1:16" x14ac:dyDescent="0.25">
      <c r="A28" t="s">
        <v>32</v>
      </c>
      <c r="B28" s="25">
        <f>(((K20)^2+(L20)^2+(M20)^2)/E23)-B24</f>
        <v>2.8223139258955143E-2</v>
      </c>
    </row>
    <row r="29" spans="1:16" x14ac:dyDescent="0.25">
      <c r="A29" t="s">
        <v>33</v>
      </c>
      <c r="B29" s="25">
        <f>(((((K8)^2+(L8)^2+(M8)^2+(K13)^2+(L13)^2+(M13)^2+(K18)^2+(L18)^2+(M18)^2))/H23)-B24-B27-B28)</f>
        <v>2.5643118909414397E-2</v>
      </c>
    </row>
    <row r="30" spans="1:16" x14ac:dyDescent="0.25">
      <c r="A30" t="s">
        <v>34</v>
      </c>
      <c r="B30" s="25">
        <f>B25-B26-B27-B28-B29</f>
        <v>0.13131376225751978</v>
      </c>
    </row>
    <row r="32" spans="1:16" x14ac:dyDescent="0.25">
      <c r="A32" t="s">
        <v>35</v>
      </c>
    </row>
    <row r="33" spans="1:6" x14ac:dyDescent="0.25">
      <c r="A33" s="6" t="s">
        <v>36</v>
      </c>
      <c r="B33" s="6" t="s">
        <v>37</v>
      </c>
      <c r="C33" s="6" t="s">
        <v>38</v>
      </c>
      <c r="D33" s="6" t="s">
        <v>39</v>
      </c>
      <c r="E33" s="6" t="s">
        <v>40</v>
      </c>
      <c r="F33" s="6" t="s">
        <v>41</v>
      </c>
    </row>
    <row r="34" spans="1:6" x14ac:dyDescent="0.25">
      <c r="A34" s="6" t="s">
        <v>18</v>
      </c>
      <c r="B34" s="6">
        <f>H23-1</f>
        <v>2</v>
      </c>
      <c r="C34" s="106">
        <f>B26</f>
        <v>8.9853122030774557E-2</v>
      </c>
      <c r="D34" s="107">
        <f>C34/B34</f>
        <v>4.4926561015387279E-2</v>
      </c>
      <c r="E34" s="6"/>
      <c r="F34" s="6"/>
    </row>
    <row r="35" spans="1:6" x14ac:dyDescent="0.25">
      <c r="A35" s="6" t="s">
        <v>3</v>
      </c>
      <c r="B35" s="6"/>
      <c r="C35" s="6"/>
      <c r="D35" s="107"/>
      <c r="E35" s="6"/>
      <c r="F35" s="6"/>
    </row>
    <row r="36" spans="1:6" x14ac:dyDescent="0.25">
      <c r="A36" s="6" t="s">
        <v>109</v>
      </c>
      <c r="B36" s="6">
        <f>H25-1</f>
        <v>2</v>
      </c>
      <c r="C36" s="106">
        <f>B27</f>
        <v>5.5793947365629037E-2</v>
      </c>
      <c r="D36" s="107">
        <f>C36/B36</f>
        <v>2.7896973682814519E-2</v>
      </c>
      <c r="E36" s="110">
        <f>D36/D39</f>
        <v>3.3991226148078142</v>
      </c>
      <c r="F36" s="6">
        <v>3.63</v>
      </c>
    </row>
    <row r="37" spans="1:6" x14ac:dyDescent="0.25">
      <c r="A37" s="6" t="s">
        <v>110</v>
      </c>
      <c r="B37" s="6">
        <f>H26-1</f>
        <v>2</v>
      </c>
      <c r="C37" s="106">
        <f>B28</f>
        <v>2.8223139258955143E-2</v>
      </c>
      <c r="D37" s="107">
        <f>C37/B37</f>
        <v>1.4111569629477572E-2</v>
      </c>
      <c r="E37" s="110">
        <f>D37/D39</f>
        <v>1.7194322224113368</v>
      </c>
      <c r="F37" s="6">
        <v>3.63</v>
      </c>
    </row>
    <row r="38" spans="1:6" x14ac:dyDescent="0.25">
      <c r="A38" s="6" t="s">
        <v>42</v>
      </c>
      <c r="B38" s="6">
        <f>B36*B37</f>
        <v>4</v>
      </c>
      <c r="C38" s="106">
        <f>B29</f>
        <v>2.5643118909414397E-2</v>
      </c>
      <c r="D38" s="107">
        <f>C38/B38</f>
        <v>6.4107797273535994E-3</v>
      </c>
      <c r="E38" s="110">
        <f>D38/D39</f>
        <v>0.78112509971728949</v>
      </c>
      <c r="F38" s="6">
        <v>3.01</v>
      </c>
    </row>
    <row r="39" spans="1:6" x14ac:dyDescent="0.25">
      <c r="A39" s="6" t="s">
        <v>43</v>
      </c>
      <c r="B39" s="6">
        <f>B40-(B34+B36+B37+B38)</f>
        <v>16</v>
      </c>
      <c r="C39" s="106">
        <f>B30</f>
        <v>0.13131376225751978</v>
      </c>
      <c r="D39" s="107">
        <f>C39/B39</f>
        <v>8.2071101410949865E-3</v>
      </c>
      <c r="E39" s="6"/>
      <c r="F39" s="6"/>
    </row>
    <row r="40" spans="1:6" x14ac:dyDescent="0.25">
      <c r="A40" s="6" t="s">
        <v>44</v>
      </c>
      <c r="B40" s="6">
        <f>(H25*H26*H23)-1</f>
        <v>26</v>
      </c>
      <c r="C40" s="106">
        <f>B25</f>
        <v>0.33082708982229292</v>
      </c>
      <c r="D40" s="107"/>
      <c r="E40" s="6"/>
      <c r="F40" s="6"/>
    </row>
    <row r="42" spans="1:6" x14ac:dyDescent="0.25">
      <c r="A42" t="s">
        <v>45</v>
      </c>
      <c r="B42" s="26"/>
      <c r="C42" s="113" t="s">
        <v>48</v>
      </c>
      <c r="D42" s="113"/>
    </row>
    <row r="43" spans="1:6" x14ac:dyDescent="0.25">
      <c r="B43" s="27"/>
      <c r="C43" s="113" t="s">
        <v>49</v>
      </c>
      <c r="D43" s="113"/>
    </row>
  </sheetData>
  <mergeCells count="42">
    <mergeCell ref="A21:B21"/>
    <mergeCell ref="I21:J21"/>
    <mergeCell ref="C42:D42"/>
    <mergeCell ref="C43:D43"/>
    <mergeCell ref="A18:B18"/>
    <mergeCell ref="I18:J18"/>
    <mergeCell ref="A19:B19"/>
    <mergeCell ref="I19:J19"/>
    <mergeCell ref="A20:B20"/>
    <mergeCell ref="I20:J20"/>
    <mergeCell ref="A13:B13"/>
    <mergeCell ref="I13:J13"/>
    <mergeCell ref="A14:B14"/>
    <mergeCell ref="I14:J14"/>
    <mergeCell ref="A15:A17"/>
    <mergeCell ref="I15:I17"/>
    <mergeCell ref="A8:B8"/>
    <mergeCell ref="I8:J8"/>
    <mergeCell ref="A9:B9"/>
    <mergeCell ref="I9:J9"/>
    <mergeCell ref="A10:A12"/>
    <mergeCell ref="I10:I12"/>
    <mergeCell ref="A5:A7"/>
    <mergeCell ref="I5:I7"/>
    <mergeCell ref="A3:A4"/>
    <mergeCell ref="B3:B4"/>
    <mergeCell ref="C3:E3"/>
    <mergeCell ref="F3:F4"/>
    <mergeCell ref="G3:G4"/>
    <mergeCell ref="I3:I4"/>
    <mergeCell ref="T3:V3"/>
    <mergeCell ref="W3:W4"/>
    <mergeCell ref="X3:X4"/>
    <mergeCell ref="J3:J4"/>
    <mergeCell ref="K3:M3"/>
    <mergeCell ref="N3:N4"/>
    <mergeCell ref="O3:O4"/>
    <mergeCell ref="R5:R7"/>
    <mergeCell ref="R8:R10"/>
    <mergeCell ref="R11:R13"/>
    <mergeCell ref="R3:R4"/>
    <mergeCell ref="S3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Ulangan I</vt:lpstr>
      <vt:lpstr>Ulangan II</vt:lpstr>
      <vt:lpstr>Ulangan III</vt:lpstr>
      <vt:lpstr>Warna</vt:lpstr>
      <vt:lpstr>Rasa</vt:lpstr>
      <vt:lpstr>aroma</vt:lpstr>
      <vt:lpstr>tekstur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Dell1014</dc:creator>
  <cp:lastModifiedBy>User</cp:lastModifiedBy>
  <dcterms:created xsi:type="dcterms:W3CDTF">2011-08-09T05:55:21Z</dcterms:created>
  <dcterms:modified xsi:type="dcterms:W3CDTF">2012-05-03T18:56:54Z</dcterms:modified>
</cp:coreProperties>
</file>